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ons\2020_21 DG\Общи Събрания\11 октомври 2020\МАТЕРИАЛИ\"/>
    </mc:Choice>
  </mc:AlternateContent>
  <xr:revisionPtr revIDLastSave="0" documentId="13_ncr:1_{FF20D76E-B36C-44B7-8470-552682DA961B}" xr6:coauthVersionLast="45" xr6:coauthVersionMax="45" xr10:uidLastSave="{00000000-0000-0000-0000-000000000000}"/>
  <bookViews>
    <workbookView xWindow="1860" yWindow="1860" windowWidth="21600" windowHeight="11430" xr2:uid="{00000000-000D-0000-FFFF-FFFF00000000}"/>
  </bookViews>
  <sheets>
    <sheet name="BAKB" sheetId="1" r:id="rId1"/>
    <sheet name="UnKR" sheetId="2" r:id="rId2"/>
    <sheet name="RAZHOD" sheetId="3" r:id="rId3"/>
    <sheet name="Kasa" sheetId="4" r:id="rId4"/>
  </sheets>
  <definedNames>
    <definedName name="_xlnm._FilterDatabase" localSheetId="2" hidden="1">RAZHOD!$A$4:$H$12</definedName>
    <definedName name="_xlnm.Print_Area" localSheetId="3">Kasa!$A$1:$D$50</definedName>
  </definedNames>
  <calcPr calcId="181029"/>
</workbook>
</file>

<file path=xl/calcChain.xml><?xml version="1.0" encoding="utf-8"?>
<calcChain xmlns="http://schemas.openxmlformats.org/spreadsheetml/2006/main">
  <c r="F183" i="3" l="1"/>
  <c r="F184" i="3"/>
  <c r="E50" i="1" l="1"/>
  <c r="F11" i="2" l="1"/>
  <c r="D54" i="1"/>
  <c r="D8" i="1"/>
  <c r="F10" i="1"/>
  <c r="F197" i="3" l="1"/>
  <c r="F164" i="3"/>
  <c r="D19" i="4"/>
  <c r="F92" i="3"/>
  <c r="F78" i="3"/>
  <c r="F196" i="3" l="1"/>
  <c r="F81" i="3"/>
  <c r="F173" i="3"/>
  <c r="F145" i="3"/>
  <c r="D119" i="1" l="1"/>
  <c r="F75" i="3"/>
  <c r="F116" i="3"/>
  <c r="F187" i="3" l="1"/>
  <c r="F154" i="3"/>
  <c r="F109" i="3"/>
  <c r="F104" i="3"/>
  <c r="D8" i="2"/>
  <c r="D112" i="1"/>
  <c r="D46" i="1"/>
  <c r="D121" i="1" s="1"/>
  <c r="F136" i="3"/>
  <c r="F133" i="3" s="1"/>
  <c r="F169" i="3" l="1"/>
  <c r="F129" i="3"/>
  <c r="F70" i="3"/>
  <c r="F62" i="3"/>
  <c r="F43" i="3"/>
  <c r="F17" i="3"/>
  <c r="F5" i="3"/>
  <c r="F195" i="3" s="1"/>
  <c r="D8" i="4"/>
  <c r="F27" i="3"/>
  <c r="F25" i="3" s="1"/>
  <c r="F178" i="3"/>
  <c r="D3" i="4" l="1"/>
  <c r="F182" i="3"/>
  <c r="H191" i="3" s="1"/>
  <c r="F113" i="3"/>
  <c r="D29" i="2" l="1"/>
  <c r="F101" i="3" l="1"/>
  <c r="D39" i="2" l="1"/>
  <c r="D34" i="2"/>
  <c r="D15" i="4" l="1"/>
  <c r="D122" i="1" l="1"/>
  <c r="D26" i="2"/>
  <c r="F198" i="3" l="1"/>
  <c r="F199" i="3" s="1"/>
  <c r="D3" i="1"/>
  <c r="H197" i="3" l="1"/>
  <c r="D124" i="1"/>
  <c r="D38" i="2"/>
  <c r="D3" i="2" l="1"/>
  <c r="E125" i="1"/>
  <c r="D41" i="2"/>
</calcChain>
</file>

<file path=xl/sharedStrings.xml><?xml version="1.0" encoding="utf-8"?>
<sst xmlns="http://schemas.openxmlformats.org/spreadsheetml/2006/main" count="599" uniqueCount="312">
  <si>
    <t>БАКБ</t>
  </si>
  <si>
    <t>ОПИС НА ПРИХОДНИТЕ ДОКУМЕНТИ</t>
  </si>
  <si>
    <t>ОПИС НА ДОКУМЕНТИ</t>
  </si>
  <si>
    <t>ДАТА</t>
  </si>
  <si>
    <t>СУМА</t>
  </si>
  <si>
    <t>1. ЧЛЕНСКИ ВНОС</t>
  </si>
  <si>
    <t>ЛК ВНОСИТЕЛ - фактура</t>
  </si>
  <si>
    <t>УНИКРЕДИТ БУЛБАНК</t>
  </si>
  <si>
    <t>ДАТА НА ПЛАЩАНЕ</t>
  </si>
  <si>
    <t>ПЕРО</t>
  </si>
  <si>
    <t>ОПИСАНИЕ</t>
  </si>
  <si>
    <t>ДОКУМЕНТ/ДОСТАВЧИК</t>
  </si>
  <si>
    <t>ДАТА НА ДОКУМЕНТИ</t>
  </si>
  <si>
    <t xml:space="preserve">СУМА </t>
  </si>
  <si>
    <t>БАНКА</t>
  </si>
  <si>
    <t>Лайънс клуб Русе Север</t>
  </si>
  <si>
    <t>5. ДРУГИ ПРИХОДИ</t>
  </si>
  <si>
    <t>Лихви бнакова сметка</t>
  </si>
  <si>
    <t>Лайънс клуб Варна</t>
  </si>
  <si>
    <t>3. ПОСТЪПЛЕНИЯ МАЛК</t>
  </si>
  <si>
    <t>ЛК Габрово</t>
  </si>
  <si>
    <t>ATTN MARK KOERLIN</t>
  </si>
  <si>
    <t>ВСИЧКО ПРИХОДИ</t>
  </si>
  <si>
    <t>ВСИЧКО РАЗХОДИ</t>
  </si>
  <si>
    <t>КАСА</t>
  </si>
  <si>
    <t>4. ПОСТЪПЛЕНИЯ ОТ КАЛЕНДАРИ</t>
  </si>
  <si>
    <t>Лайънс клуб Велинград</t>
  </si>
  <si>
    <t>Лайънс клуб Силистра</t>
  </si>
  <si>
    <t>Лайънс клуб Русе</t>
  </si>
  <si>
    <t>Лайънс клуб Русе Сексагинта приста</t>
  </si>
  <si>
    <t>Лайънс клуб Разград</t>
  </si>
  <si>
    <t>Лайънс клуб Велико Търново Царевец</t>
  </si>
  <si>
    <t>Лайънс клуб Търговище</t>
  </si>
  <si>
    <t>Лайънс клуб Бургас Виа Понтика</t>
  </si>
  <si>
    <t>Лайънс клуб Стара Загора</t>
  </si>
  <si>
    <t>Лайънс клуб Панагюрище</t>
  </si>
  <si>
    <t>ДРУГИ РАЗХОДИ</t>
  </si>
  <si>
    <t>УнКР</t>
  </si>
  <si>
    <t xml:space="preserve"> </t>
  </si>
  <si>
    <t>Дарение</t>
  </si>
  <si>
    <t>Каса</t>
  </si>
  <si>
    <t>Лайънс клуб Стара Загора-Августа</t>
  </si>
  <si>
    <t>Лайънс клуб Пловдив</t>
  </si>
  <si>
    <t>Лайънс клуб Варна Академика</t>
  </si>
  <si>
    <t>Лайънс клуб Пазарджик</t>
  </si>
  <si>
    <t>4. ЦЕЛЕВИ ДАРЕНИЯ ЗА СЪФИНАНСИРАНЕ НА ПРОЕКТИ</t>
  </si>
  <si>
    <t>Лидерски институт</t>
  </si>
  <si>
    <t>Лайънс клуб Евредика Пловдив</t>
  </si>
  <si>
    <t>Лайънс клуб Пловдив Филипополис</t>
  </si>
  <si>
    <t>Лайънс клуб Видин Бдин</t>
  </si>
  <si>
    <t>Банкови такси</t>
  </si>
  <si>
    <t>Теглене в брой</t>
  </si>
  <si>
    <t>Награда Плакат на мира</t>
  </si>
  <si>
    <t>ЛК Русе Сексагинта Приста</t>
  </si>
  <si>
    <t>Лайънс клуб Свилена Свиленград</t>
  </si>
  <si>
    <t>Такса ТР</t>
  </si>
  <si>
    <t>Такса обучение Анелия Кънева</t>
  </si>
  <si>
    <t>Членски внос 2019/2020</t>
  </si>
  <si>
    <t>Лайънс клуб София Средец</t>
  </si>
  <si>
    <t>Лайънс клуб Стара Загора Тракия</t>
  </si>
  <si>
    <t>Емилия Иванова Петкова - New voices</t>
  </si>
  <si>
    <t>Валя Томова New voices</t>
  </si>
  <si>
    <t>Рени Митева  РЛЛИ</t>
  </si>
  <si>
    <t>Георги Божидаров РЛЛИ</t>
  </si>
  <si>
    <t>Емилия Гатева New voices</t>
  </si>
  <si>
    <t>Саша Курдова РЛЛИ</t>
  </si>
  <si>
    <t>Мирена Гърбева РЛЛИ</t>
  </si>
  <si>
    <t>Наежда Стефанова</t>
  </si>
  <si>
    <t>Анна Алексиева New voices</t>
  </si>
  <si>
    <t>Дида Христова</t>
  </si>
  <si>
    <t>Роман Гюрчев</t>
  </si>
  <si>
    <t>Анелия Кънева New voices</t>
  </si>
  <si>
    <t>Пепка Русинова New voices</t>
  </si>
  <si>
    <t>Милен Тодоров РЛЛИ</t>
  </si>
  <si>
    <t>Дида Христова РЛЛИ</t>
  </si>
  <si>
    <t>ЛК Пазарджик</t>
  </si>
  <si>
    <t>Станислава Стефанова Кодева New voices</t>
  </si>
  <si>
    <t>Валентина Станчева New voices</t>
  </si>
  <si>
    <t>Виолета Торолова New voices</t>
  </si>
  <si>
    <t>Елена Янковав New voices</t>
  </si>
  <si>
    <t>Мариета Савкова New voices</t>
  </si>
  <si>
    <t>Виктория Станчева РЛЛИ</t>
  </si>
  <si>
    <t>Мариета Павлова РЛЛИ</t>
  </si>
  <si>
    <t>Стойко Стойков РЛЛИ</t>
  </si>
  <si>
    <t>Владислав Красимиров Симчев РЛЛИ</t>
  </si>
  <si>
    <t>Пламен Маринов Чингаров РЛЛИ</t>
  </si>
  <si>
    <t>Светломира Тодорова РЛЛИ</t>
  </si>
  <si>
    <t>Анастасия Гидикова РЛЛИ</t>
  </si>
  <si>
    <t>Петя Симеонова  New voices</t>
  </si>
  <si>
    <t>Ивайло Стоянов РЛЛИ</t>
  </si>
  <si>
    <t>Иво Илиев РЛЛИ</t>
  </si>
  <si>
    <t>Роман Гюрчев РЛЛИ</t>
  </si>
  <si>
    <t>Ивайло Милев РЛЛИ</t>
  </si>
  <si>
    <t>Ивелина Христова Елмазова РЛЛИ</t>
  </si>
  <si>
    <t>Таня Беличенова РЛЛИ</t>
  </si>
  <si>
    <t>Мариела Савкова РЛЛИ</t>
  </si>
  <si>
    <t>Дорина Петрова Дечева New voices</t>
  </si>
  <si>
    <t>Величка Иванова New voices</t>
  </si>
  <si>
    <t>Пламен Петров РЛЛИ</t>
  </si>
  <si>
    <t>Васил Клявков РЛЛИ</t>
  </si>
  <si>
    <t>Румен Петков</t>
  </si>
  <si>
    <t xml:space="preserve">Лайънс клуб Велико Търново </t>
  </si>
  <si>
    <t>Христина Ангелова - Обучение КДУ</t>
  </si>
  <si>
    <t>Събин Събев - Обучение КДУ</t>
  </si>
  <si>
    <t>New voices обучение</t>
  </si>
  <si>
    <t>Емилия Сиракова Обучение КДУ</t>
  </si>
  <si>
    <t>Емилия Петкова Обучение КДУ</t>
  </si>
  <si>
    <t>Нели Тризлова Обучение КДУ</t>
  </si>
  <si>
    <t>Величка Тодорова Обучение КДУ</t>
  </si>
  <si>
    <t>Валентина Станчева Обучение КДУ</t>
  </si>
  <si>
    <t>Авелия Любенова Кънева Обучение КДУ</t>
  </si>
  <si>
    <t>Иван Байков Обучение КДУ</t>
  </si>
  <si>
    <t>Пламен Маринов Чингаров Обучение КДУ</t>
  </si>
  <si>
    <t>РЛЛИ - Несебър</t>
  </si>
  <si>
    <t>Обучение разширен КДУ</t>
  </si>
  <si>
    <t>Лазар Брънчев РЛЛИ</t>
  </si>
  <si>
    <t>Транспортна услуга</t>
  </si>
  <si>
    <t>Бойдеви ЕООД, ф-ра 3681</t>
  </si>
  <si>
    <t>1.1 УЧАСТИЕ В КОНКУРС "ПЛАКАТ НА МИРА"</t>
  </si>
  <si>
    <t>1.2 НАЦ. СЪСТЕЗАНИЕ "БУКВОПЛЕТ"</t>
  </si>
  <si>
    <t>1.3 МЕЖД. МЛАДЕЖКИ ОБМЕН /ЛАГЕР/</t>
  </si>
  <si>
    <t>1.4 РАЗВИТИЕ НА ЛЕО ДВИЖЕНИЕТО</t>
  </si>
  <si>
    <t>1.5 УЧАСТИЕ В МУЗИКАЛЕН КОНКУРС НА ЕФ</t>
  </si>
  <si>
    <t>1.6 "МЛАД ПОСЛАНИК"</t>
  </si>
  <si>
    <t>2.1 ОБУЧЕНИЯ - РЛЛИ и NEW VOICES</t>
  </si>
  <si>
    <t>2.2 ОБУЧЕНИЕ НА РЕГИОНАЛНИ И ЗОНАЛНИ ПРЕДСЕДАТЕЛИ</t>
  </si>
  <si>
    <r>
      <t>2.3 УЧАСТИЯ В МЕЖДУНАРОДНИ ОБУЧЕНИЯ И СЕМИНАРИ /т</t>
    </r>
    <r>
      <rPr>
        <sz val="10"/>
        <rFont val="Calibri"/>
        <family val="2"/>
        <charset val="204"/>
      </rPr>
      <t>à</t>
    </r>
    <r>
      <rPr>
        <sz val="10"/>
        <rFont val="Arial"/>
        <family val="2"/>
        <charset val="204"/>
      </rPr>
      <t>кси/</t>
    </r>
  </si>
  <si>
    <t>2.4 ГОДИШНИ НАГРАДИ ЗА ДЕЙНОСТ - КЛУБНИ И ИНДИВИДУАЛНИ</t>
  </si>
  <si>
    <t>2.5 ГОДИШНИ НАГРАДИ ЗА УВЕЛИЧАВАНЕ НА КЛУБНИЯ СЪСТАВ</t>
  </si>
  <si>
    <t>3.1 ЧЕСТВАНЕ "20 ГОДИНИ Д130-БЪЛГАРИЯ"</t>
  </si>
  <si>
    <t>3.2 ДЕН НА ЛАЙЪНС В ООН - м. март</t>
  </si>
  <si>
    <t>3.3 ДЕН НА БЕЛИЯ БАСТУН - 15 октомври</t>
  </si>
  <si>
    <t>3.4 ДЕН ЗА БОРБА С ДИАБЕТА - 14 ноември</t>
  </si>
  <si>
    <t>3.5 САЙТ, ЕЛЕКТРОННО СЪДЪРЖАНИЕ</t>
  </si>
  <si>
    <t>3.6 ПЕЧАТНИ ИЗДАНИЯ</t>
  </si>
  <si>
    <t>3.7 ОТЛИЧИТЕЛНИ СИМВОЛИ НА Д130-БЪЛГАРИЯ (ФЛАГЧЕТА, ЗНАЧКИ, ПЛАКЕТИ)</t>
  </si>
  <si>
    <t>4.1 НАЦ. КОНВЕНЦИЯ И ОБЩИ СЪБРАНИЯ</t>
  </si>
  <si>
    <t>4.2 УЧАСТИЕ В ЕВРОПА ФОРУМ</t>
  </si>
  <si>
    <t>4.3 ПРЕДСТАВИТЕЛНИ РАЗХОДИ НА ДУ</t>
  </si>
  <si>
    <t>4.4 КОМАНДИРОВКИ НА ДУ</t>
  </si>
  <si>
    <t>5.1 ПОЩЕНСКИ РАЗХОДИ</t>
  </si>
  <si>
    <t>5.2 КАНЦЕЛАРСКИ МАТЕРИАЛИ ЗА НАЦ. КОНВЕНЦИЯ, ОБЩИ СЪБРАНИЯ И ДР.</t>
  </si>
  <si>
    <t>5.3 СЧЕТОВОДНИ УСЛУГИ</t>
  </si>
  <si>
    <t>5.4  ВЪНШНИ УСЛУГИ</t>
  </si>
  <si>
    <t>6. ДРУГИ РАЗХОДИ /БАНКОВИ ТАКСИ и др./</t>
  </si>
  <si>
    <t>Участие на среща на Лео клубовете на Мария Клявкова</t>
  </si>
  <si>
    <t>ББ</t>
  </si>
  <si>
    <t>ф-ра 1032024729 - Академика Сий Палас АД</t>
  </si>
  <si>
    <t>ф-ра 1032024730 - Академика Сий Палас АД</t>
  </si>
  <si>
    <t>ф-ра 1032024731 - Академика Сий Палас АД</t>
  </si>
  <si>
    <t>Нощувки Несебър участници в семинарите New voices</t>
  </si>
  <si>
    <t>Нощувки Несебър лектори New voices</t>
  </si>
  <si>
    <t>Нощувка лектори РЛЛИ</t>
  </si>
  <si>
    <t>ф-ра 1032024732 - Академика Сий Палас АД</t>
  </si>
  <si>
    <t>ф-ра 1032024733 - Академика Сий Палас АД</t>
  </si>
  <si>
    <t>Нощувка Несебър участници в РЛЛИ</t>
  </si>
  <si>
    <t>Нощувка придружаващи участниците в обученията</t>
  </si>
  <si>
    <t>ф-ра 1032024736 - Академика Сий Палас АД</t>
  </si>
  <si>
    <t>Наем зали</t>
  </si>
  <si>
    <t>Нощувки</t>
  </si>
  <si>
    <t>ф-ра 1031019339 - Академика Сий Палас АД</t>
  </si>
  <si>
    <t>Стойка за знаме</t>
  </si>
  <si>
    <t>ф-ра 1000000445 - Гейт БГ</t>
  </si>
  <si>
    <t>Канцеларски материали</t>
  </si>
  <si>
    <t>ф-ра 3000002862 - Тева ТМ ООД</t>
  </si>
  <si>
    <t>Възстановена сума Илиян Недев</t>
  </si>
  <si>
    <t>Решение на ДУ</t>
  </si>
  <si>
    <t>Възстановена сума Владислав Симчев</t>
  </si>
  <si>
    <t>Настаняване в хотел Лайпциг Пловдив</t>
  </si>
  <si>
    <t>ф-ра 1000031402 - Радея ООД</t>
  </si>
  <si>
    <t>Материали за обучението</t>
  </si>
  <si>
    <t>ф-ра 228 - Сдр. ЦРОЗ</t>
  </si>
  <si>
    <t>Възстановена сума Рени Митева</t>
  </si>
  <si>
    <t>ф-ра 1000031403 - Радея ООД</t>
  </si>
  <si>
    <t>Изработка на рекламни брошури</t>
  </si>
  <si>
    <t xml:space="preserve">ф-ра 161 - Инфопринт ЕООД </t>
  </si>
  <si>
    <t>ф-ра 1/640 - Гифт експес</t>
  </si>
  <si>
    <t>Сувенири</t>
  </si>
  <si>
    <t>Подаъци</t>
  </si>
  <si>
    <t>ф-ра 315383 - Винтайм ЕООД</t>
  </si>
  <si>
    <t>Дария Димитрова Малакова</t>
  </si>
  <si>
    <t>Материали</t>
  </si>
  <si>
    <t>ф-ра 12953 - Копи комплекс</t>
  </si>
  <si>
    <t xml:space="preserve">ЛК Свилена </t>
  </si>
  <si>
    <t>Такса указания</t>
  </si>
  <si>
    <t>Касова бележка - 12 Евра</t>
  </si>
  <si>
    <t>`,</t>
  </si>
  <si>
    <t>Плакет</t>
  </si>
  <si>
    <t>ф-ра 103913 - Инхом ООД</t>
  </si>
  <si>
    <t>Гравиране</t>
  </si>
  <si>
    <t>ф-ра 6483 - Делис ООД</t>
  </si>
  <si>
    <t>Такса обучение Дорина Дечева</t>
  </si>
  <si>
    <t>Възстановена сума Величка Иванова</t>
  </si>
  <si>
    <t>Значки</t>
  </si>
  <si>
    <t>ф-ра 162 - Инфопринт ЕООД</t>
  </si>
  <si>
    <t>Книжки "Вкусно"</t>
  </si>
  <si>
    <t>Флагове</t>
  </si>
  <si>
    <t>ф-ра 20459 - Бендида 66 ЕООД</t>
  </si>
  <si>
    <t>ф-ра 794 - Металпрес Вачкови</t>
  </si>
  <si>
    <t>Изработка на огърлица</t>
  </si>
  <si>
    <t>ф-ра 826 - Металпрес Вачкови</t>
  </si>
  <si>
    <t>Проект огърлица</t>
  </si>
  <si>
    <t>ф-ра 12617 - Копи комплекс</t>
  </si>
  <si>
    <t>Компютърни услуги</t>
  </si>
  <si>
    <t>ф-ра 12380 - Копи комплекс</t>
  </si>
  <si>
    <t>ф-ра 12606 - Копи комплекс</t>
  </si>
  <si>
    <t>Проект за значки</t>
  </si>
  <si>
    <t xml:space="preserve">Папки </t>
  </si>
  <si>
    <t>ф-ра 12666 - Копи комплекс</t>
  </si>
  <si>
    <t>ф-ра 12681 - Копи комплекс</t>
  </si>
  <si>
    <t>ф-ра 1408674689 - Метро</t>
  </si>
  <si>
    <t>ф-ра 12784 - Копи комплекс</t>
  </si>
  <si>
    <t>ф-ра 12785 - Копи комплекс</t>
  </si>
  <si>
    <t>ф-ра 12852 - Копи комплекс</t>
  </si>
  <si>
    <t>ф-ра 12872 - Копи комплекс</t>
  </si>
  <si>
    <t>Анелия Кънева - дарение</t>
  </si>
  <si>
    <t>Милена Хлебарова - пътни</t>
  </si>
  <si>
    <t xml:space="preserve">Членски внос </t>
  </si>
  <si>
    <t>ЛК В. Търново Арбанаси</t>
  </si>
  <si>
    <t>ЛК Добрич</t>
  </si>
  <si>
    <t>Дарение Веслин Георгиев</t>
  </si>
  <si>
    <t>Мателиали за обучение New voices</t>
  </si>
  <si>
    <t>ф-ра 910001743 - Джъмбо</t>
  </si>
  <si>
    <t>ф-ра 8055177 - Ин тайм ООД</t>
  </si>
  <si>
    <t>Куриерска услуга</t>
  </si>
  <si>
    <t>Митнически декларации</t>
  </si>
  <si>
    <t>РКО</t>
  </si>
  <si>
    <t>Куверт Даниела Холцхаймер</t>
  </si>
  <si>
    <t>Кафета и вода</t>
  </si>
  <si>
    <t>ф-ра 1000031498 - Радея ООД</t>
  </si>
  <si>
    <t>Копирни услуги</t>
  </si>
  <si>
    <t>ф-ра 2000059249 - Ай ес джей груп ЕООД</t>
  </si>
  <si>
    <t>Лайънс клуб Пазардик Тракия</t>
  </si>
  <si>
    <t>Младежки обмен</t>
  </si>
  <si>
    <t>Luca Dárcangeli - Italy - 250 Евра</t>
  </si>
  <si>
    <t>Roland Berger Germany</t>
  </si>
  <si>
    <t>Martin Droegemueller - 250 Евра</t>
  </si>
  <si>
    <t>Лайънс клуб Стара Загора Августа</t>
  </si>
  <si>
    <t>Лайънс клуб Велико Търново</t>
  </si>
  <si>
    <t>ф-ра 166 - Инфопринт ЕООД</t>
  </si>
  <si>
    <t>Счетоводна услуга</t>
  </si>
  <si>
    <t>ф-ра 4669 - Солди ООД</t>
  </si>
  <si>
    <t>ф-ра 3000002991 - Тева ТМ ООД</t>
  </si>
  <si>
    <t>Наем зала</t>
  </si>
  <si>
    <t>ф-ра 1000033882 - Загора Сити ЕАД</t>
  </si>
  <si>
    <t>Хостинг, домейн</t>
  </si>
  <si>
    <t>ф-ра 1000000484 - Гейт.БГ ЕООД</t>
  </si>
  <si>
    <t>Развитие на Лайънс движението</t>
  </si>
  <si>
    <t>COVID - предпазни шлемове</t>
  </si>
  <si>
    <t>ф-ра 1012042020 - Нико технологии ООД</t>
  </si>
  <si>
    <t>ф-ра 422 - Събев - трансдент ЕООД</t>
  </si>
  <si>
    <t>COVID - ръкавици латексови</t>
  </si>
  <si>
    <t>3.8 ПОДАРЪЦИ ЗА ЮБИЛЕИ НА ЛАЙЪНС КЛУБОВЕ И ДР. ОРГАНИЗАЦИИ</t>
  </si>
  <si>
    <t>3.9 БОРБА С COVID</t>
  </si>
  <si>
    <t>Участие в ЕФ Талин</t>
  </si>
  <si>
    <t>опис разходи</t>
  </si>
  <si>
    <t>Разходи за награди</t>
  </si>
  <si>
    <t>ф-ра 6656 - Делис ООД</t>
  </si>
  <si>
    <t>За борба с COVID</t>
  </si>
  <si>
    <t>COVID - защитни гащеризони</t>
  </si>
  <si>
    <t>ф-ра 4948 - МАК В ЕООД</t>
  </si>
  <si>
    <t>Лайънс клуб Габрово</t>
  </si>
  <si>
    <t>Нощувка Нилс Шнекер</t>
  </si>
  <si>
    <t>ф-ра 1000008844 - Димана билд</t>
  </si>
  <si>
    <t>Транспорт Нилс Шнекер</t>
  </si>
  <si>
    <t>ф-ри</t>
  </si>
  <si>
    <t>ф-ра 1000033864 - Загора сити</t>
  </si>
  <si>
    <t>Печатни услуги</t>
  </si>
  <si>
    <t>ф-ра 130084987 - Кооперация Панда</t>
  </si>
  <si>
    <t>Куриерски услуги</t>
  </si>
  <si>
    <t>ф-ра 9163005085 - Еконт експрес ЕООД</t>
  </si>
  <si>
    <t>Кашони</t>
  </si>
  <si>
    <t>ф-ра 19802 - Тоема ООД</t>
  </si>
  <si>
    <t>ф-ра 1000001694 - Копи комплекс ООД</t>
  </si>
  <si>
    <t>Лайънс клуб Добрич</t>
  </si>
  <si>
    <t>Лайънс клуб Света София</t>
  </si>
  <si>
    <t>Лайънс клуб Велико Търново Арбанаси</t>
  </si>
  <si>
    <t>Лайънс клуб Пловдив Евредика</t>
  </si>
  <si>
    <t>Лайънс клуб Смолян</t>
  </si>
  <si>
    <t>Иван Байков - дарение</t>
  </si>
  <si>
    <t>Дарение Анелия Кънева</t>
  </si>
  <si>
    <t>Абонамент за платформа ZOOM</t>
  </si>
  <si>
    <t>inv 04/26/2020</t>
  </si>
  <si>
    <t xml:space="preserve">Еконт експрес </t>
  </si>
  <si>
    <t>ф-ра 1000001726 - Елмазови ООД</t>
  </si>
  <si>
    <t>Надпис грамоти и плакети</t>
  </si>
  <si>
    <t>ф-ра13288 - Копи комплекс ООД</t>
  </si>
  <si>
    <t>ф-ра 4273 - ЕТ Инфофлекс</t>
  </si>
  <si>
    <t>Лайънс бележник</t>
  </si>
  <si>
    <t>ф-ра 35 - Мечта 2008 ЕООД</t>
  </si>
  <si>
    <t>Плакети</t>
  </si>
  <si>
    <t>Награда ЛК Стара Загора Августа</t>
  </si>
  <si>
    <t>Награда ЛК Пазарджик Тракия</t>
  </si>
  <si>
    <t>Награда ЛК Търговище</t>
  </si>
  <si>
    <t>Награда ЛК Варна</t>
  </si>
  <si>
    <t>Награда ЛК Стара Загора</t>
  </si>
  <si>
    <t>Награда ЛК Габрово</t>
  </si>
  <si>
    <t>Бродерия на знамена</t>
  </si>
  <si>
    <t>ф-ра 4888 - Солди ООД</t>
  </si>
  <si>
    <t>Награда ЛК Пловдив Филипополис</t>
  </si>
  <si>
    <t>Награда ЛК Варна Академика</t>
  </si>
  <si>
    <t>КРАЙНО САЛДО      30.06.2020</t>
  </si>
  <si>
    <t>Салдо 30.06.2020</t>
  </si>
  <si>
    <t>разходи</t>
  </si>
  <si>
    <t>чл. внос Свилена</t>
  </si>
  <si>
    <t>Чл. внос Пазарджик</t>
  </si>
  <si>
    <t>Чл. внос Търговище</t>
  </si>
  <si>
    <t>ОПИС НА РАЗХОДНИ ДОКУМЕНТИ ЗА ПЕРИОДА 01.07.2019 - 30.06.2020</t>
  </si>
  <si>
    <t>Салдо към 30.06.2020 за Лайънс година 2019/2020</t>
  </si>
  <si>
    <t>Разходи общо с парични обороти</t>
  </si>
  <si>
    <t>Разходи без парични обороти</t>
  </si>
  <si>
    <t>НАЧАЛНО САЛДО  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</si>
</sst>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._-;\-* #,##0.00\ _л_в_._-;_-* &quot;-&quot;??\ _л_в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/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0" fontId="0" fillId="0" borderId="0" xfId="0"/>
    <xf numFmtId="0" fontId="0" fillId="0" borderId="0" xfId="0"/>
    <xf numFmtId="0" fontId="2" fillId="0" borderId="0" xfId="0" applyFont="1"/>
    <xf numFmtId="2" fontId="2" fillId="2" borderId="1" xfId="0" applyNumberFormat="1" applyFont="1" applyFill="1" applyBorder="1"/>
    <xf numFmtId="0" fontId="0" fillId="0" borderId="1" xfId="0" applyBorder="1"/>
    <xf numFmtId="0" fontId="2" fillId="2" borderId="1" xfId="0" applyFont="1" applyFill="1" applyBorder="1"/>
    <xf numFmtId="14" fontId="0" fillId="0" borderId="1" xfId="0" applyNumberFormat="1" applyBorder="1"/>
    <xf numFmtId="49" fontId="2" fillId="2" borderId="1" xfId="0" applyNumberFormat="1" applyFont="1" applyFill="1" applyBorder="1"/>
    <xf numFmtId="1" fontId="0" fillId="0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2" borderId="1" xfId="0" applyNumberFormat="1" applyFill="1" applyBorder="1"/>
    <xf numFmtId="164" fontId="0" fillId="0" borderId="1" xfId="1" applyFont="1" applyBorder="1" applyAlignment="1">
      <alignment horizontal="right"/>
    </xf>
    <xf numFmtId="164" fontId="0" fillId="0" borderId="1" xfId="1" applyFont="1" applyBorder="1" applyAlignment="1">
      <alignment horizontal="center"/>
    </xf>
    <xf numFmtId="164" fontId="2" fillId="2" borderId="1" xfId="1" applyFont="1" applyFill="1" applyBorder="1" applyAlignment="1">
      <alignment horizontal="center" wrapText="1"/>
    </xf>
    <xf numFmtId="164" fontId="2" fillId="2" borderId="1" xfId="1" applyFont="1" applyFill="1" applyBorder="1" applyAlignment="1"/>
    <xf numFmtId="164" fontId="2" fillId="2" borderId="1" xfId="1" applyFont="1" applyFill="1" applyBorder="1" applyAlignment="1">
      <alignment horizontal="right"/>
    </xf>
    <xf numFmtId="0" fontId="0" fillId="0" borderId="0" xfId="0"/>
    <xf numFmtId="2" fontId="0" fillId="0" borderId="0" xfId="0" applyNumberFormat="1"/>
    <xf numFmtId="164" fontId="0" fillId="0" borderId="0" xfId="0" applyNumberFormat="1"/>
    <xf numFmtId="49" fontId="0" fillId="0" borderId="0" xfId="0" applyNumberFormat="1" applyBorder="1"/>
    <xf numFmtId="14" fontId="0" fillId="0" borderId="0" xfId="0" applyNumberFormat="1" applyBorder="1"/>
    <xf numFmtId="1" fontId="0" fillId="0" borderId="0" xfId="0" applyNumberFormat="1" applyBorder="1"/>
    <xf numFmtId="2" fontId="0" fillId="0" borderId="0" xfId="0" applyNumberFormat="1" applyBorder="1"/>
    <xf numFmtId="0" fontId="0" fillId="0" borderId="0" xfId="0" applyFill="1" applyBorder="1"/>
    <xf numFmtId="164" fontId="2" fillId="0" borderId="0" xfId="0" applyNumberFormat="1" applyFont="1"/>
    <xf numFmtId="164" fontId="2" fillId="0" borderId="0" xfId="1" applyFont="1"/>
    <xf numFmtId="14" fontId="0" fillId="0" borderId="1" xfId="0" applyNumberFormat="1" applyFont="1" applyBorder="1"/>
    <xf numFmtId="0" fontId="0" fillId="0" borderId="1" xfId="0" applyFont="1" applyBorder="1"/>
    <xf numFmtId="164" fontId="2" fillId="2" borderId="1" xfId="1" applyFont="1" applyFill="1" applyBorder="1"/>
    <xf numFmtId="164" fontId="0" fillId="0" borderId="1" xfId="1" applyFont="1" applyBorder="1"/>
    <xf numFmtId="164" fontId="0" fillId="0" borderId="0" xfId="1" applyFont="1"/>
    <xf numFmtId="164" fontId="0" fillId="3" borderId="1" xfId="1" applyFont="1" applyFill="1" applyBorder="1"/>
    <xf numFmtId="0" fontId="0" fillId="3" borderId="1" xfId="0" applyFont="1" applyFill="1" applyBorder="1"/>
    <xf numFmtId="164" fontId="1" fillId="3" borderId="1" xfId="1" applyFont="1" applyFill="1" applyBorder="1"/>
    <xf numFmtId="14" fontId="0" fillId="3" borderId="1" xfId="0" applyNumberFormat="1" applyFont="1" applyFill="1" applyBorder="1"/>
    <xf numFmtId="0" fontId="0" fillId="0" borderId="0" xfId="0" applyFont="1" applyFill="1" applyBorder="1"/>
    <xf numFmtId="2" fontId="0" fillId="0" borderId="0" xfId="0" applyNumberFormat="1" applyFont="1" applyFill="1" applyBorder="1"/>
    <xf numFmtId="14" fontId="0" fillId="3" borderId="1" xfId="0" applyNumberFormat="1" applyFill="1" applyBorder="1"/>
    <xf numFmtId="164" fontId="1" fillId="3" borderId="1" xfId="1" applyFont="1" applyFill="1" applyBorder="1" applyAlignment="1">
      <alignment horizontal="right"/>
    </xf>
    <xf numFmtId="0" fontId="0" fillId="0" borderId="1" xfId="0" applyFill="1" applyBorder="1"/>
    <xf numFmtId="14" fontId="0" fillId="0" borderId="1" xfId="0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wrapText="1"/>
    </xf>
    <xf numFmtId="164" fontId="0" fillId="0" borderId="1" xfId="1" applyFont="1" applyFill="1" applyBorder="1"/>
    <xf numFmtId="0" fontId="0" fillId="0" borderId="0" xfId="0" applyFill="1" applyBorder="1" applyAlignment="1">
      <alignment horizontal="right"/>
    </xf>
    <xf numFmtId="164" fontId="0" fillId="3" borderId="1" xfId="1" applyFont="1" applyFill="1" applyBorder="1" applyAlignment="1">
      <alignment horizontal="center"/>
    </xf>
    <xf numFmtId="164" fontId="0" fillId="3" borderId="1" xfId="1" applyFont="1" applyFill="1" applyBorder="1" applyAlignment="1">
      <alignment horizontal="right"/>
    </xf>
    <xf numFmtId="14" fontId="0" fillId="0" borderId="0" xfId="0" applyNumberFormat="1"/>
    <xf numFmtId="16" fontId="0" fillId="0" borderId="0" xfId="0" applyNumberFormat="1" applyBorder="1"/>
    <xf numFmtId="164" fontId="1" fillId="0" borderId="1" xfId="1" applyFont="1" applyFill="1" applyBorder="1"/>
    <xf numFmtId="164" fontId="1" fillId="0" borderId="1" xfId="1" applyFont="1" applyBorder="1"/>
    <xf numFmtId="14" fontId="0" fillId="0" borderId="1" xfId="0" applyNumberFormat="1" applyBorder="1" applyAlignment="1">
      <alignment horizontal="right"/>
    </xf>
    <xf numFmtId="1" fontId="0" fillId="3" borderId="1" xfId="0" applyNumberFormat="1" applyFill="1" applyBorder="1"/>
    <xf numFmtId="0" fontId="0" fillId="3" borderId="1" xfId="0" applyFill="1" applyBorder="1" applyAlignment="1">
      <alignment horizontal="right" wrapText="1"/>
    </xf>
    <xf numFmtId="0" fontId="0" fillId="3" borderId="0" xfId="0" applyFill="1"/>
    <xf numFmtId="0" fontId="0" fillId="3" borderId="0" xfId="0" applyFill="1" applyBorder="1"/>
    <xf numFmtId="0" fontId="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14" fontId="0" fillId="3" borderId="1" xfId="0" applyNumberFormat="1" applyFill="1" applyBorder="1" applyAlignment="1">
      <alignment horizontal="right" wrapText="1"/>
    </xf>
    <xf numFmtId="0" fontId="6" fillId="2" borderId="1" xfId="0" applyFont="1" applyFill="1" applyBorder="1"/>
    <xf numFmtId="0" fontId="0" fillId="0" borderId="6" xfId="0" applyFill="1" applyBorder="1"/>
    <xf numFmtId="0" fontId="0" fillId="3" borderId="6" xfId="0" applyFill="1" applyBorder="1"/>
    <xf numFmtId="14" fontId="0" fillId="3" borderId="1" xfId="0" applyNumberFormat="1" applyFill="1" applyBorder="1" applyAlignment="1">
      <alignment wrapText="1"/>
    </xf>
    <xf numFmtId="0" fontId="0" fillId="0" borderId="0" xfId="0" applyNumberFormat="1" applyBorder="1"/>
    <xf numFmtId="0" fontId="0" fillId="0" borderId="0" xfId="0" applyNumberFormat="1" applyFill="1" applyBorder="1"/>
    <xf numFmtId="2" fontId="0" fillId="3" borderId="1" xfId="0" applyNumberFormat="1" applyFont="1" applyFill="1" applyBorder="1"/>
    <xf numFmtId="14" fontId="0" fillId="3" borderId="1" xfId="0" applyNumberFormat="1" applyFont="1" applyFill="1" applyBorder="1" applyAlignment="1">
      <alignment wrapText="1"/>
    </xf>
    <xf numFmtId="164" fontId="1" fillId="3" borderId="1" xfId="1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5" fillId="2" borderId="0" xfId="0" applyFont="1" applyFill="1"/>
    <xf numFmtId="16" fontId="3" fillId="2" borderId="1" xfId="0" applyNumberFormat="1" applyFont="1" applyFill="1" applyBorder="1"/>
    <xf numFmtId="0" fontId="7" fillId="2" borderId="1" xfId="0" applyFont="1" applyFill="1" applyBorder="1"/>
    <xf numFmtId="164" fontId="8" fillId="2" borderId="1" xfId="1" applyFont="1" applyFill="1" applyBorder="1" applyAlignment="1">
      <alignment horizontal="right"/>
    </xf>
    <xf numFmtId="16" fontId="5" fillId="2" borderId="1" xfId="0" applyNumberFormat="1" applyFont="1" applyFill="1" applyBorder="1"/>
    <xf numFmtId="164" fontId="0" fillId="3" borderId="0" xfId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0" fontId="5" fillId="0" borderId="1" xfId="0" applyFont="1" applyFill="1" applyBorder="1"/>
    <xf numFmtId="164" fontId="1" fillId="0" borderId="1" xfId="1" applyFont="1" applyFill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3"/>
  <sheetViews>
    <sheetView tabSelected="1" workbookViewId="0">
      <selection activeCell="C3" sqref="C3"/>
    </sheetView>
  </sheetViews>
  <sheetFormatPr defaultRowHeight="15" x14ac:dyDescent="0.25"/>
  <cols>
    <col min="1" max="1" width="22.85546875" customWidth="1"/>
    <col min="2" max="2" width="13.42578125" customWidth="1"/>
    <col min="3" max="3" width="55.42578125" customWidth="1"/>
    <col min="4" max="4" width="15.42578125" customWidth="1"/>
    <col min="5" max="5" width="13.85546875" customWidth="1"/>
    <col min="6" max="6" width="13.7109375" bestFit="1" customWidth="1"/>
  </cols>
  <sheetData>
    <row r="2" spans="1:7" x14ac:dyDescent="0.25">
      <c r="C2" s="7" t="s">
        <v>311</v>
      </c>
      <c r="D2" s="39">
        <v>8528.41</v>
      </c>
    </row>
    <row r="3" spans="1:7" x14ac:dyDescent="0.25">
      <c r="A3" s="7" t="s">
        <v>0</v>
      </c>
      <c r="C3" s="7" t="s">
        <v>301</v>
      </c>
      <c r="D3" s="39">
        <f>D2+D121-D122</f>
        <v>12215.799999999996</v>
      </c>
    </row>
    <row r="5" spans="1:7" x14ac:dyDescent="0.25">
      <c r="A5" s="7" t="s">
        <v>1</v>
      </c>
    </row>
    <row r="6" spans="1:7" x14ac:dyDescent="0.25">
      <c r="F6">
        <v>14302.8</v>
      </c>
      <c r="G6" s="30" t="s">
        <v>302</v>
      </c>
    </row>
    <row r="7" spans="1:7" x14ac:dyDescent="0.25">
      <c r="A7" s="9" t="s">
        <v>2</v>
      </c>
      <c r="B7" s="9" t="s">
        <v>3</v>
      </c>
      <c r="C7" s="9" t="s">
        <v>6</v>
      </c>
      <c r="D7" s="9" t="s">
        <v>4</v>
      </c>
      <c r="F7">
        <v>-724</v>
      </c>
      <c r="G7" s="30" t="s">
        <v>303</v>
      </c>
    </row>
    <row r="8" spans="1:7" x14ac:dyDescent="0.25">
      <c r="A8" s="10" t="s">
        <v>5</v>
      </c>
      <c r="B8" s="10"/>
      <c r="C8" s="10"/>
      <c r="D8" s="42">
        <f>SUM(D9:D42)</f>
        <v>18115.5</v>
      </c>
      <c r="F8">
        <v>-588</v>
      </c>
      <c r="G8" s="30" t="s">
        <v>303</v>
      </c>
    </row>
    <row r="9" spans="1:7" s="30" customFormat="1" x14ac:dyDescent="0.25">
      <c r="A9" s="2" t="s">
        <v>57</v>
      </c>
      <c r="B9" s="11">
        <v>43651</v>
      </c>
      <c r="C9" s="3" t="s">
        <v>47</v>
      </c>
      <c r="D9" s="43">
        <v>600</v>
      </c>
      <c r="E9" s="32"/>
      <c r="F9" s="30">
        <v>-775</v>
      </c>
      <c r="G9" s="30" t="s">
        <v>304</v>
      </c>
    </row>
    <row r="10" spans="1:7" s="30" customFormat="1" x14ac:dyDescent="0.25">
      <c r="A10" s="2" t="s">
        <v>57</v>
      </c>
      <c r="B10" s="11">
        <v>43662</v>
      </c>
      <c r="C10" s="3" t="s">
        <v>49</v>
      </c>
      <c r="D10" s="43">
        <v>275</v>
      </c>
      <c r="E10" s="32"/>
      <c r="F10" s="30">
        <f>SUM(F6:F9)</f>
        <v>12215.8</v>
      </c>
      <c r="G10" s="30" t="s">
        <v>308</v>
      </c>
    </row>
    <row r="11" spans="1:7" s="30" customFormat="1" x14ac:dyDescent="0.25">
      <c r="A11" s="2" t="s">
        <v>57</v>
      </c>
      <c r="B11" s="11">
        <v>43679</v>
      </c>
      <c r="C11" s="3" t="s">
        <v>59</v>
      </c>
      <c r="D11" s="43">
        <v>1400</v>
      </c>
      <c r="E11" s="32"/>
    </row>
    <row r="12" spans="1:7" s="30" customFormat="1" x14ac:dyDescent="0.25">
      <c r="A12" s="2" t="s">
        <v>57</v>
      </c>
      <c r="B12" s="11">
        <v>43700</v>
      </c>
      <c r="C12" s="3" t="s">
        <v>41</v>
      </c>
      <c r="D12" s="43">
        <v>537.5</v>
      </c>
      <c r="E12" s="32"/>
    </row>
    <row r="13" spans="1:7" s="30" customFormat="1" x14ac:dyDescent="0.25">
      <c r="A13" s="2" t="s">
        <v>57</v>
      </c>
      <c r="B13" s="11">
        <v>43705</v>
      </c>
      <c r="C13" s="3" t="s">
        <v>28</v>
      </c>
      <c r="D13" s="43">
        <v>775</v>
      </c>
      <c r="E13" s="32"/>
    </row>
    <row r="14" spans="1:7" s="30" customFormat="1" x14ac:dyDescent="0.25">
      <c r="A14" s="2" t="s">
        <v>57</v>
      </c>
      <c r="B14" s="11">
        <v>43706</v>
      </c>
      <c r="C14" s="3" t="s">
        <v>42</v>
      </c>
      <c r="D14" s="43">
        <v>275</v>
      </c>
      <c r="E14" s="32"/>
    </row>
    <row r="15" spans="1:7" s="30" customFormat="1" x14ac:dyDescent="0.25">
      <c r="A15" s="2" t="s">
        <v>57</v>
      </c>
      <c r="B15" s="11">
        <v>43706</v>
      </c>
      <c r="C15" s="3" t="s">
        <v>15</v>
      </c>
      <c r="D15" s="43">
        <v>450</v>
      </c>
      <c r="E15" s="32"/>
    </row>
    <row r="16" spans="1:7" s="30" customFormat="1" x14ac:dyDescent="0.25">
      <c r="A16" s="2" t="s">
        <v>57</v>
      </c>
      <c r="B16" s="11">
        <v>43710</v>
      </c>
      <c r="C16" s="3" t="s">
        <v>48</v>
      </c>
      <c r="D16" s="43">
        <v>300</v>
      </c>
      <c r="E16" s="32"/>
    </row>
    <row r="17" spans="1:5" s="30" customFormat="1" x14ac:dyDescent="0.25">
      <c r="A17" s="2" t="s">
        <v>57</v>
      </c>
      <c r="B17" s="11">
        <v>43712</v>
      </c>
      <c r="C17" s="3" t="s">
        <v>29</v>
      </c>
      <c r="D17" s="43">
        <v>900</v>
      </c>
      <c r="E17" s="32"/>
    </row>
    <row r="18" spans="1:5" s="30" customFormat="1" x14ac:dyDescent="0.25">
      <c r="A18" s="2" t="s">
        <v>57</v>
      </c>
      <c r="B18" s="11">
        <v>43712</v>
      </c>
      <c r="C18" s="3" t="s">
        <v>101</v>
      </c>
      <c r="D18" s="43">
        <v>550</v>
      </c>
      <c r="E18" s="32"/>
    </row>
    <row r="19" spans="1:5" s="30" customFormat="1" x14ac:dyDescent="0.25">
      <c r="A19" s="2" t="s">
        <v>57</v>
      </c>
      <c r="B19" s="11">
        <v>43713</v>
      </c>
      <c r="C19" s="3" t="s">
        <v>33</v>
      </c>
      <c r="D19" s="43">
        <v>375</v>
      </c>
      <c r="E19" s="32"/>
    </row>
    <row r="20" spans="1:5" s="30" customFormat="1" x14ac:dyDescent="0.25">
      <c r="A20" s="2" t="s">
        <v>57</v>
      </c>
      <c r="B20" s="11">
        <v>43720</v>
      </c>
      <c r="C20" s="3" t="s">
        <v>26</v>
      </c>
      <c r="D20" s="43">
        <v>550</v>
      </c>
      <c r="E20" s="32"/>
    </row>
    <row r="21" spans="1:5" s="30" customFormat="1" x14ac:dyDescent="0.25">
      <c r="A21" s="2" t="s">
        <v>57</v>
      </c>
      <c r="B21" s="11">
        <v>43742</v>
      </c>
      <c r="C21" s="3" t="s">
        <v>27</v>
      </c>
      <c r="D21" s="43">
        <v>400</v>
      </c>
      <c r="E21" s="32"/>
    </row>
    <row r="22" spans="1:5" s="30" customFormat="1" x14ac:dyDescent="0.25">
      <c r="A22" s="2" t="s">
        <v>57</v>
      </c>
      <c r="B22" s="11">
        <v>43795</v>
      </c>
      <c r="C22" s="3" t="s">
        <v>31</v>
      </c>
      <c r="D22" s="43">
        <v>350</v>
      </c>
      <c r="E22" s="32"/>
    </row>
    <row r="23" spans="1:5" s="30" customFormat="1" x14ac:dyDescent="0.25">
      <c r="A23" s="2" t="s">
        <v>57</v>
      </c>
      <c r="B23" s="11">
        <v>43797</v>
      </c>
      <c r="C23" s="3" t="s">
        <v>30</v>
      </c>
      <c r="D23" s="43">
        <v>750</v>
      </c>
      <c r="E23" s="32"/>
    </row>
    <row r="24" spans="1:5" s="30" customFormat="1" x14ac:dyDescent="0.25">
      <c r="A24" s="2" t="s">
        <v>57</v>
      </c>
      <c r="B24" s="11">
        <v>43859</v>
      </c>
      <c r="C24" s="3" t="s">
        <v>48</v>
      </c>
      <c r="D24" s="43">
        <v>325</v>
      </c>
      <c r="E24" s="32"/>
    </row>
    <row r="25" spans="1:5" s="30" customFormat="1" x14ac:dyDescent="0.25">
      <c r="A25" s="2" t="s">
        <v>57</v>
      </c>
      <c r="B25" s="11">
        <v>43880</v>
      </c>
      <c r="C25" s="3" t="s">
        <v>31</v>
      </c>
      <c r="D25" s="43">
        <v>350</v>
      </c>
      <c r="E25" s="32"/>
    </row>
    <row r="26" spans="1:5" s="30" customFormat="1" x14ac:dyDescent="0.25">
      <c r="A26" s="2" t="s">
        <v>57</v>
      </c>
      <c r="B26" s="11">
        <v>43882</v>
      </c>
      <c r="C26" s="3" t="s">
        <v>54</v>
      </c>
      <c r="D26" s="43">
        <v>750</v>
      </c>
      <c r="E26" s="32"/>
    </row>
    <row r="27" spans="1:5" s="30" customFormat="1" x14ac:dyDescent="0.25">
      <c r="A27" s="2" t="s">
        <v>57</v>
      </c>
      <c r="B27" s="11">
        <v>43886</v>
      </c>
      <c r="C27" s="3" t="s">
        <v>15</v>
      </c>
      <c r="D27" s="43">
        <v>700</v>
      </c>
      <c r="E27" s="32"/>
    </row>
    <row r="28" spans="1:5" s="30" customFormat="1" x14ac:dyDescent="0.25">
      <c r="A28" s="2" t="s">
        <v>57</v>
      </c>
      <c r="B28" s="11">
        <v>43889</v>
      </c>
      <c r="C28" s="3" t="s">
        <v>29</v>
      </c>
      <c r="D28" s="43">
        <v>875</v>
      </c>
      <c r="E28" s="32"/>
    </row>
    <row r="29" spans="1:5" s="30" customFormat="1" x14ac:dyDescent="0.25">
      <c r="A29" s="2" t="s">
        <v>57</v>
      </c>
      <c r="B29" s="11">
        <v>43895</v>
      </c>
      <c r="C29" s="3" t="s">
        <v>26</v>
      </c>
      <c r="D29" s="43">
        <v>550</v>
      </c>
      <c r="E29" s="32"/>
    </row>
    <row r="30" spans="1:5" s="30" customFormat="1" x14ac:dyDescent="0.25">
      <c r="A30" s="2" t="s">
        <v>57</v>
      </c>
      <c r="B30" s="11">
        <v>43896</v>
      </c>
      <c r="C30" s="3" t="s">
        <v>237</v>
      </c>
      <c r="D30" s="43">
        <v>550</v>
      </c>
      <c r="E30" s="32"/>
    </row>
    <row r="31" spans="1:5" s="30" customFormat="1" x14ac:dyDescent="0.25">
      <c r="A31" s="2" t="s">
        <v>57</v>
      </c>
      <c r="B31" s="11">
        <v>43896</v>
      </c>
      <c r="C31" s="3" t="s">
        <v>238</v>
      </c>
      <c r="D31" s="43">
        <v>550</v>
      </c>
      <c r="E31" s="32"/>
    </row>
    <row r="32" spans="1:5" s="30" customFormat="1" x14ac:dyDescent="0.25">
      <c r="A32" s="2" t="s">
        <v>57</v>
      </c>
      <c r="B32" s="11">
        <v>43966</v>
      </c>
      <c r="C32" s="3" t="s">
        <v>33</v>
      </c>
      <c r="D32" s="43">
        <v>350</v>
      </c>
      <c r="E32" s="32"/>
    </row>
    <row r="33" spans="1:5" s="30" customFormat="1" x14ac:dyDescent="0.25">
      <c r="A33" s="2" t="s">
        <v>57</v>
      </c>
      <c r="B33" s="11">
        <v>43971</v>
      </c>
      <c r="C33" s="3" t="s">
        <v>274</v>
      </c>
      <c r="D33" s="43">
        <v>575</v>
      </c>
      <c r="E33" s="32"/>
    </row>
    <row r="34" spans="1:5" s="30" customFormat="1" x14ac:dyDescent="0.25">
      <c r="A34" s="2" t="s">
        <v>57</v>
      </c>
      <c r="B34" s="11">
        <v>43971</v>
      </c>
      <c r="C34" s="3" t="s">
        <v>275</v>
      </c>
      <c r="D34" s="43">
        <v>500</v>
      </c>
      <c r="E34" s="32"/>
    </row>
    <row r="35" spans="1:5" s="30" customFormat="1" x14ac:dyDescent="0.25">
      <c r="A35" s="2" t="s">
        <v>57</v>
      </c>
      <c r="B35" s="11">
        <v>43971</v>
      </c>
      <c r="C35" s="3" t="s">
        <v>15</v>
      </c>
      <c r="D35" s="43">
        <v>350</v>
      </c>
      <c r="E35" s="32"/>
    </row>
    <row r="36" spans="1:5" s="30" customFormat="1" x14ac:dyDescent="0.25">
      <c r="A36" s="2" t="s">
        <v>57</v>
      </c>
      <c r="B36" s="11">
        <v>43972</v>
      </c>
      <c r="C36" s="3" t="s">
        <v>276</v>
      </c>
      <c r="D36" s="43">
        <v>375</v>
      </c>
      <c r="E36" s="32"/>
    </row>
    <row r="37" spans="1:5" s="30" customFormat="1" x14ac:dyDescent="0.25">
      <c r="A37" s="2" t="s">
        <v>57</v>
      </c>
      <c r="B37" s="11">
        <v>43972</v>
      </c>
      <c r="C37" s="3" t="s">
        <v>42</v>
      </c>
      <c r="D37" s="43">
        <v>250</v>
      </c>
      <c r="E37" s="32"/>
    </row>
    <row r="38" spans="1:5" s="30" customFormat="1" x14ac:dyDescent="0.25">
      <c r="A38" s="2" t="s">
        <v>57</v>
      </c>
      <c r="B38" s="11">
        <v>43973</v>
      </c>
      <c r="C38" s="3" t="s">
        <v>277</v>
      </c>
      <c r="D38" s="43">
        <v>600</v>
      </c>
      <c r="E38" s="32"/>
    </row>
    <row r="39" spans="1:5" s="30" customFormat="1" x14ac:dyDescent="0.25">
      <c r="A39" s="2" t="s">
        <v>57</v>
      </c>
      <c r="B39" s="11">
        <v>43973</v>
      </c>
      <c r="C39" s="3" t="s">
        <v>278</v>
      </c>
      <c r="D39" s="43">
        <v>600</v>
      </c>
      <c r="E39" s="32"/>
    </row>
    <row r="40" spans="1:5" s="30" customFormat="1" x14ac:dyDescent="0.25">
      <c r="A40" s="2" t="s">
        <v>57</v>
      </c>
      <c r="B40" s="11">
        <v>43977</v>
      </c>
      <c r="C40" s="3" t="s">
        <v>27</v>
      </c>
      <c r="D40" s="43">
        <v>400</v>
      </c>
      <c r="E40" s="32"/>
    </row>
    <row r="41" spans="1:5" s="30" customFormat="1" x14ac:dyDescent="0.25">
      <c r="A41" s="2" t="s">
        <v>57</v>
      </c>
      <c r="B41" s="11">
        <v>43980</v>
      </c>
      <c r="C41" s="3" t="s">
        <v>49</v>
      </c>
      <c r="D41" s="43">
        <v>128</v>
      </c>
      <c r="E41" s="32"/>
    </row>
    <row r="42" spans="1:5" s="30" customFormat="1" x14ac:dyDescent="0.25">
      <c r="A42" s="2" t="s">
        <v>57</v>
      </c>
      <c r="B42" s="11">
        <v>43985</v>
      </c>
      <c r="C42" s="3" t="s">
        <v>30</v>
      </c>
      <c r="D42" s="43">
        <v>850</v>
      </c>
      <c r="E42" s="32"/>
    </row>
    <row r="43" spans="1:5" s="30" customFormat="1" x14ac:dyDescent="0.25">
      <c r="A43" s="2"/>
      <c r="B43" s="11"/>
      <c r="C43" s="3"/>
      <c r="D43" s="43"/>
      <c r="E43" s="32"/>
    </row>
    <row r="44" spans="1:5" s="30" customFormat="1" x14ac:dyDescent="0.25">
      <c r="A44" s="2"/>
      <c r="B44" s="11"/>
      <c r="C44" s="3"/>
      <c r="D44" s="43"/>
    </row>
    <row r="45" spans="1:5" s="6" customFormat="1" x14ac:dyDescent="0.25">
      <c r="A45" s="9"/>
      <c r="B45" s="9"/>
      <c r="C45" s="9"/>
      <c r="D45" s="43"/>
    </row>
    <row r="46" spans="1:5" x14ac:dyDescent="0.25">
      <c r="A46" s="12" t="s">
        <v>19</v>
      </c>
      <c r="B46" s="10"/>
      <c r="C46" s="10"/>
      <c r="D46" s="42">
        <f>SUM(D47:D51)</f>
        <v>25147.200000000001</v>
      </c>
    </row>
    <row r="47" spans="1:5" s="30" customFormat="1" x14ac:dyDescent="0.25">
      <c r="A47" s="2" t="s">
        <v>21</v>
      </c>
      <c r="B47" s="11">
        <v>43735</v>
      </c>
      <c r="C47" s="32" t="s">
        <v>104</v>
      </c>
      <c r="D47" s="43">
        <v>4563</v>
      </c>
    </row>
    <row r="48" spans="1:5" s="30" customFormat="1" x14ac:dyDescent="0.25">
      <c r="A48" s="2" t="s">
        <v>21</v>
      </c>
      <c r="B48" s="11">
        <v>43808</v>
      </c>
      <c r="C48" s="67" t="s">
        <v>113</v>
      </c>
      <c r="D48" s="43">
        <v>1064.7</v>
      </c>
    </row>
    <row r="49" spans="1:5" s="30" customFormat="1" x14ac:dyDescent="0.25">
      <c r="A49" s="2" t="s">
        <v>21</v>
      </c>
      <c r="B49" s="11">
        <v>43830</v>
      </c>
      <c r="C49" s="67" t="s">
        <v>114</v>
      </c>
      <c r="D49" s="43">
        <v>887.25</v>
      </c>
    </row>
    <row r="50" spans="1:5" s="30" customFormat="1" x14ac:dyDescent="0.25">
      <c r="A50" s="2" t="s">
        <v>21</v>
      </c>
      <c r="B50" s="11">
        <v>43930</v>
      </c>
      <c r="C50" s="67" t="s">
        <v>247</v>
      </c>
      <c r="D50" s="43">
        <v>887.25</v>
      </c>
      <c r="E50" s="32">
        <f>SUM(D47:D50)</f>
        <v>7402.2</v>
      </c>
    </row>
    <row r="51" spans="1:5" s="30" customFormat="1" x14ac:dyDescent="0.25">
      <c r="A51" s="2" t="s">
        <v>21</v>
      </c>
      <c r="B51" s="11">
        <v>43951</v>
      </c>
      <c r="C51" s="67" t="s">
        <v>258</v>
      </c>
      <c r="D51" s="43">
        <v>17745</v>
      </c>
    </row>
    <row r="52" spans="1:5" s="30" customFormat="1" x14ac:dyDescent="0.25">
      <c r="A52" s="2"/>
      <c r="B52" s="11"/>
      <c r="C52" s="67"/>
      <c r="D52" s="43"/>
    </row>
    <row r="53" spans="1:5" x14ac:dyDescent="0.25">
      <c r="A53" s="9"/>
      <c r="B53" s="9"/>
      <c r="C53" s="9"/>
      <c r="D53" s="43"/>
    </row>
    <row r="54" spans="1:5" x14ac:dyDescent="0.25">
      <c r="A54" s="10" t="s">
        <v>45</v>
      </c>
      <c r="B54" s="10"/>
      <c r="C54" s="10"/>
      <c r="D54" s="42">
        <f>SUM(D55:D108)</f>
        <v>11667.5</v>
      </c>
    </row>
    <row r="55" spans="1:5" s="30" customFormat="1" x14ac:dyDescent="0.25">
      <c r="A55" s="53" t="s">
        <v>39</v>
      </c>
      <c r="B55" s="54">
        <v>43689</v>
      </c>
      <c r="C55" s="53" t="s">
        <v>60</v>
      </c>
      <c r="D55" s="64">
        <v>80</v>
      </c>
    </row>
    <row r="56" spans="1:5" s="30" customFormat="1" x14ac:dyDescent="0.25">
      <c r="A56" s="53" t="s">
        <v>39</v>
      </c>
      <c r="B56" s="54">
        <v>43689</v>
      </c>
      <c r="C56" s="53" t="s">
        <v>61</v>
      </c>
      <c r="D56" s="64">
        <v>80</v>
      </c>
    </row>
    <row r="57" spans="1:5" s="30" customFormat="1" x14ac:dyDescent="0.25">
      <c r="A57" s="53" t="s">
        <v>39</v>
      </c>
      <c r="B57" s="54">
        <v>43689</v>
      </c>
      <c r="C57" s="53" t="s">
        <v>62</v>
      </c>
      <c r="D57" s="64">
        <v>80</v>
      </c>
    </row>
    <row r="58" spans="1:5" s="30" customFormat="1" x14ac:dyDescent="0.25">
      <c r="A58" s="53" t="s">
        <v>39</v>
      </c>
      <c r="B58" s="54">
        <v>43690</v>
      </c>
      <c r="C58" s="53" t="s">
        <v>63</v>
      </c>
      <c r="D58" s="64">
        <v>340</v>
      </c>
    </row>
    <row r="59" spans="1:5" s="30" customFormat="1" x14ac:dyDescent="0.25">
      <c r="A59" s="53" t="s">
        <v>39</v>
      </c>
      <c r="B59" s="54">
        <v>43691</v>
      </c>
      <c r="C59" s="53" t="s">
        <v>64</v>
      </c>
      <c r="D59" s="64">
        <v>377.5</v>
      </c>
    </row>
    <row r="60" spans="1:5" s="30" customFormat="1" x14ac:dyDescent="0.25">
      <c r="A60" s="53" t="s">
        <v>39</v>
      </c>
      <c r="B60" s="54">
        <v>43691</v>
      </c>
      <c r="C60" s="53" t="s">
        <v>65</v>
      </c>
      <c r="D60" s="64">
        <v>600</v>
      </c>
    </row>
    <row r="61" spans="1:5" s="30" customFormat="1" x14ac:dyDescent="0.25">
      <c r="A61" s="53" t="s">
        <v>39</v>
      </c>
      <c r="B61" s="54">
        <v>43692</v>
      </c>
      <c r="C61" s="53" t="s">
        <v>66</v>
      </c>
      <c r="D61" s="64">
        <v>120</v>
      </c>
    </row>
    <row r="62" spans="1:5" s="30" customFormat="1" x14ac:dyDescent="0.25">
      <c r="A62" s="53" t="s">
        <v>39</v>
      </c>
      <c r="B62" s="54">
        <v>43693</v>
      </c>
      <c r="C62" s="53" t="s">
        <v>68</v>
      </c>
      <c r="D62" s="64">
        <v>80</v>
      </c>
    </row>
    <row r="63" spans="1:5" s="30" customFormat="1" x14ac:dyDescent="0.25">
      <c r="A63" s="53" t="s">
        <v>39</v>
      </c>
      <c r="B63" s="54">
        <v>43693</v>
      </c>
      <c r="C63" s="53" t="s">
        <v>67</v>
      </c>
      <c r="D63" s="64">
        <v>125</v>
      </c>
    </row>
    <row r="64" spans="1:5" s="30" customFormat="1" x14ac:dyDescent="0.25">
      <c r="A64" s="53" t="s">
        <v>39</v>
      </c>
      <c r="B64" s="54">
        <v>43696</v>
      </c>
      <c r="C64" s="53" t="s">
        <v>71</v>
      </c>
      <c r="D64" s="64">
        <v>225</v>
      </c>
    </row>
    <row r="65" spans="1:4" s="30" customFormat="1" x14ac:dyDescent="0.25">
      <c r="A65" s="53" t="s">
        <v>39</v>
      </c>
      <c r="B65" s="54">
        <v>43696</v>
      </c>
      <c r="C65" s="53" t="s">
        <v>73</v>
      </c>
      <c r="D65" s="64">
        <v>80</v>
      </c>
    </row>
    <row r="66" spans="1:4" s="30" customFormat="1" x14ac:dyDescent="0.25">
      <c r="A66" s="53" t="s">
        <v>39</v>
      </c>
      <c r="B66" s="54">
        <v>43696</v>
      </c>
      <c r="C66" s="53" t="s">
        <v>74</v>
      </c>
      <c r="D66" s="64">
        <v>80</v>
      </c>
    </row>
    <row r="67" spans="1:4" s="30" customFormat="1" x14ac:dyDescent="0.25">
      <c r="A67" s="53" t="s">
        <v>39</v>
      </c>
      <c r="B67" s="54">
        <v>43696</v>
      </c>
      <c r="C67" s="53" t="s">
        <v>72</v>
      </c>
      <c r="D67" s="64">
        <v>590</v>
      </c>
    </row>
    <row r="68" spans="1:4" s="30" customFormat="1" x14ac:dyDescent="0.25">
      <c r="A68" s="53" t="s">
        <v>39</v>
      </c>
      <c r="B68" s="54">
        <v>43696</v>
      </c>
      <c r="C68" s="53" t="s">
        <v>70</v>
      </c>
      <c r="D68" s="64">
        <v>80</v>
      </c>
    </row>
    <row r="69" spans="1:4" s="30" customFormat="1" x14ac:dyDescent="0.25">
      <c r="A69" s="53" t="s">
        <v>39</v>
      </c>
      <c r="B69" s="54">
        <v>43696</v>
      </c>
      <c r="C69" s="53" t="s">
        <v>69</v>
      </c>
      <c r="D69" s="64">
        <v>595</v>
      </c>
    </row>
    <row r="70" spans="1:4" s="30" customFormat="1" x14ac:dyDescent="0.25">
      <c r="A70" s="53" t="s">
        <v>39</v>
      </c>
      <c r="B70" s="54">
        <v>43697</v>
      </c>
      <c r="C70" s="53" t="s">
        <v>76</v>
      </c>
      <c r="D70" s="64">
        <v>80</v>
      </c>
    </row>
    <row r="71" spans="1:4" s="30" customFormat="1" x14ac:dyDescent="0.25">
      <c r="A71" s="53" t="s">
        <v>39</v>
      </c>
      <c r="B71" s="54">
        <v>43697</v>
      </c>
      <c r="C71" s="53" t="s">
        <v>75</v>
      </c>
      <c r="D71" s="64">
        <v>80</v>
      </c>
    </row>
    <row r="72" spans="1:4" s="30" customFormat="1" x14ac:dyDescent="0.25">
      <c r="A72" s="53" t="s">
        <v>39</v>
      </c>
      <c r="B72" s="54">
        <v>43697</v>
      </c>
      <c r="C72" s="53" t="s">
        <v>81</v>
      </c>
      <c r="D72" s="64">
        <v>80</v>
      </c>
    </row>
    <row r="73" spans="1:4" s="30" customFormat="1" x14ac:dyDescent="0.25">
      <c r="A73" s="53" t="s">
        <v>39</v>
      </c>
      <c r="B73" s="54">
        <v>43697</v>
      </c>
      <c r="C73" s="53" t="s">
        <v>77</v>
      </c>
      <c r="D73" s="64">
        <v>250</v>
      </c>
    </row>
    <row r="74" spans="1:4" s="30" customFormat="1" x14ac:dyDescent="0.25">
      <c r="A74" s="53" t="s">
        <v>39</v>
      </c>
      <c r="B74" s="54">
        <v>43697</v>
      </c>
      <c r="C74" s="53" t="s">
        <v>82</v>
      </c>
      <c r="D74" s="64">
        <v>1230</v>
      </c>
    </row>
    <row r="75" spans="1:4" s="30" customFormat="1" x14ac:dyDescent="0.25">
      <c r="A75" s="53" t="s">
        <v>39</v>
      </c>
      <c r="B75" s="54">
        <v>43697</v>
      </c>
      <c r="C75" s="53" t="s">
        <v>83</v>
      </c>
      <c r="D75" s="64">
        <v>250</v>
      </c>
    </row>
    <row r="76" spans="1:4" s="30" customFormat="1" x14ac:dyDescent="0.25">
      <c r="A76" s="53" t="s">
        <v>39</v>
      </c>
      <c r="B76" s="54">
        <v>43697</v>
      </c>
      <c r="C76" s="53" t="s">
        <v>78</v>
      </c>
      <c r="D76" s="64">
        <v>340</v>
      </c>
    </row>
    <row r="77" spans="1:4" s="30" customFormat="1" x14ac:dyDescent="0.25">
      <c r="A77" s="53" t="s">
        <v>39</v>
      </c>
      <c r="B77" s="54">
        <v>43697</v>
      </c>
      <c r="C77" s="53" t="s">
        <v>79</v>
      </c>
      <c r="D77" s="64">
        <v>500</v>
      </c>
    </row>
    <row r="78" spans="1:4" s="30" customFormat="1" x14ac:dyDescent="0.25">
      <c r="A78" s="53" t="s">
        <v>39</v>
      </c>
      <c r="B78" s="54">
        <v>43697</v>
      </c>
      <c r="C78" s="53" t="s">
        <v>84</v>
      </c>
      <c r="D78" s="64">
        <v>420</v>
      </c>
    </row>
    <row r="79" spans="1:4" s="30" customFormat="1" x14ac:dyDescent="0.25">
      <c r="A79" s="53" t="s">
        <v>39</v>
      </c>
      <c r="B79" s="54">
        <v>43697</v>
      </c>
      <c r="C79" s="53" t="s">
        <v>80</v>
      </c>
      <c r="D79" s="64">
        <v>160</v>
      </c>
    </row>
    <row r="80" spans="1:4" s="30" customFormat="1" x14ac:dyDescent="0.25">
      <c r="A80" s="53" t="s">
        <v>39</v>
      </c>
      <c r="B80" s="54">
        <v>43697</v>
      </c>
      <c r="C80" s="53" t="s">
        <v>85</v>
      </c>
      <c r="D80" s="64">
        <v>420</v>
      </c>
    </row>
    <row r="81" spans="1:4" s="30" customFormat="1" x14ac:dyDescent="0.25">
      <c r="A81" s="53" t="s">
        <v>39</v>
      </c>
      <c r="B81" s="54">
        <v>43697</v>
      </c>
      <c r="C81" s="53" t="s">
        <v>88</v>
      </c>
      <c r="D81" s="64">
        <v>160</v>
      </c>
    </row>
    <row r="82" spans="1:4" s="30" customFormat="1" x14ac:dyDescent="0.25">
      <c r="A82" s="53" t="s">
        <v>39</v>
      </c>
      <c r="B82" s="54">
        <v>43697</v>
      </c>
      <c r="C82" s="53" t="s">
        <v>86</v>
      </c>
      <c r="D82" s="64">
        <v>170</v>
      </c>
    </row>
    <row r="83" spans="1:4" s="30" customFormat="1" x14ac:dyDescent="0.25">
      <c r="A83" s="53" t="s">
        <v>39</v>
      </c>
      <c r="B83" s="54">
        <v>43697</v>
      </c>
      <c r="C83" s="53" t="s">
        <v>87</v>
      </c>
      <c r="D83" s="64">
        <v>335</v>
      </c>
    </row>
    <row r="84" spans="1:4" s="30" customFormat="1" x14ac:dyDescent="0.25">
      <c r="A84" s="53" t="s">
        <v>39</v>
      </c>
      <c r="B84" s="54">
        <v>43698</v>
      </c>
      <c r="C84" s="53" t="s">
        <v>89</v>
      </c>
      <c r="D84" s="64">
        <v>210</v>
      </c>
    </row>
    <row r="85" spans="1:4" s="30" customFormat="1" x14ac:dyDescent="0.25">
      <c r="A85" s="53" t="s">
        <v>39</v>
      </c>
      <c r="B85" s="54">
        <v>43698</v>
      </c>
      <c r="C85" s="53" t="s">
        <v>90</v>
      </c>
      <c r="D85" s="64">
        <v>170</v>
      </c>
    </row>
    <row r="86" spans="1:4" s="30" customFormat="1" x14ac:dyDescent="0.25">
      <c r="A86" s="53" t="s">
        <v>39</v>
      </c>
      <c r="B86" s="54">
        <v>43698</v>
      </c>
      <c r="C86" s="53" t="s">
        <v>91</v>
      </c>
      <c r="D86" s="64">
        <v>40</v>
      </c>
    </row>
    <row r="87" spans="1:4" s="30" customFormat="1" x14ac:dyDescent="0.25">
      <c r="A87" s="53" t="s">
        <v>39</v>
      </c>
      <c r="B87" s="54">
        <v>43698</v>
      </c>
      <c r="C87" s="53" t="s">
        <v>92</v>
      </c>
      <c r="D87" s="64">
        <v>210</v>
      </c>
    </row>
    <row r="88" spans="1:4" s="30" customFormat="1" x14ac:dyDescent="0.25">
      <c r="A88" s="53" t="s">
        <v>39</v>
      </c>
      <c r="B88" s="54">
        <v>43698</v>
      </c>
      <c r="C88" s="53" t="s">
        <v>92</v>
      </c>
      <c r="D88" s="64">
        <v>120</v>
      </c>
    </row>
    <row r="89" spans="1:4" s="30" customFormat="1" x14ac:dyDescent="0.25">
      <c r="A89" s="53" t="s">
        <v>39</v>
      </c>
      <c r="B89" s="54">
        <v>43698</v>
      </c>
      <c r="C89" s="53" t="s">
        <v>93</v>
      </c>
      <c r="D89" s="64">
        <v>250</v>
      </c>
    </row>
    <row r="90" spans="1:4" s="30" customFormat="1" x14ac:dyDescent="0.25">
      <c r="A90" s="53" t="s">
        <v>39</v>
      </c>
      <c r="B90" s="54">
        <v>43698</v>
      </c>
      <c r="C90" s="53" t="s">
        <v>94</v>
      </c>
      <c r="D90" s="64">
        <v>225</v>
      </c>
    </row>
    <row r="91" spans="1:4" s="30" customFormat="1" x14ac:dyDescent="0.25">
      <c r="A91" s="53" t="s">
        <v>39</v>
      </c>
      <c r="B91" s="54">
        <v>43698</v>
      </c>
      <c r="C91" s="53" t="s">
        <v>95</v>
      </c>
      <c r="D91" s="64">
        <v>80</v>
      </c>
    </row>
    <row r="92" spans="1:4" s="30" customFormat="1" x14ac:dyDescent="0.25">
      <c r="A92" s="53" t="s">
        <v>39</v>
      </c>
      <c r="B92" s="54">
        <v>43699</v>
      </c>
      <c r="C92" s="53" t="s">
        <v>98</v>
      </c>
      <c r="D92" s="64">
        <v>510</v>
      </c>
    </row>
    <row r="93" spans="1:4" s="30" customFormat="1" x14ac:dyDescent="0.25">
      <c r="A93" s="53" t="s">
        <v>39</v>
      </c>
      <c r="B93" s="54">
        <v>43699</v>
      </c>
      <c r="C93" s="53" t="s">
        <v>96</v>
      </c>
      <c r="D93" s="64">
        <v>80</v>
      </c>
    </row>
    <row r="94" spans="1:4" s="30" customFormat="1" x14ac:dyDescent="0.25">
      <c r="A94" s="53" t="s">
        <v>39</v>
      </c>
      <c r="B94" s="54">
        <v>43699</v>
      </c>
      <c r="C94" s="53" t="s">
        <v>97</v>
      </c>
      <c r="D94" s="64">
        <v>420</v>
      </c>
    </row>
    <row r="95" spans="1:4" s="30" customFormat="1" x14ac:dyDescent="0.25">
      <c r="A95" s="53" t="s">
        <v>39</v>
      </c>
      <c r="B95" s="54">
        <v>43699</v>
      </c>
      <c r="C95" s="53" t="s">
        <v>99</v>
      </c>
      <c r="D95" s="64">
        <v>185</v>
      </c>
    </row>
    <row r="96" spans="1:4" s="30" customFormat="1" x14ac:dyDescent="0.25">
      <c r="A96" s="53" t="s">
        <v>39</v>
      </c>
      <c r="B96" s="54">
        <v>43710</v>
      </c>
      <c r="C96" s="53" t="s">
        <v>100</v>
      </c>
      <c r="D96" s="64">
        <v>80</v>
      </c>
    </row>
    <row r="97" spans="1:6" s="30" customFormat="1" x14ac:dyDescent="0.25">
      <c r="A97" s="53" t="s">
        <v>39</v>
      </c>
      <c r="B97" s="54">
        <v>43725</v>
      </c>
      <c r="C97" s="53" t="s">
        <v>100</v>
      </c>
      <c r="D97" s="64">
        <v>170</v>
      </c>
    </row>
    <row r="98" spans="1:6" s="30" customFormat="1" x14ac:dyDescent="0.25">
      <c r="A98" s="53" t="s">
        <v>39</v>
      </c>
      <c r="B98" s="54">
        <v>43733</v>
      </c>
      <c r="C98" s="53" t="s">
        <v>102</v>
      </c>
      <c r="D98" s="64">
        <v>55</v>
      </c>
    </row>
    <row r="99" spans="1:6" s="30" customFormat="1" x14ac:dyDescent="0.25">
      <c r="A99" s="53" t="s">
        <v>39</v>
      </c>
      <c r="B99" s="54">
        <v>43735</v>
      </c>
      <c r="C99" s="53" t="s">
        <v>103</v>
      </c>
      <c r="D99" s="64">
        <v>55</v>
      </c>
    </row>
    <row r="100" spans="1:6" s="30" customFormat="1" x14ac:dyDescent="0.25">
      <c r="A100" s="53" t="s">
        <v>39</v>
      </c>
      <c r="B100" s="54">
        <v>43738</v>
      </c>
      <c r="C100" s="53" t="s">
        <v>105</v>
      </c>
      <c r="D100" s="64">
        <v>55</v>
      </c>
    </row>
    <row r="101" spans="1:6" s="30" customFormat="1" x14ac:dyDescent="0.25">
      <c r="A101" s="53" t="s">
        <v>39</v>
      </c>
      <c r="B101" s="54">
        <v>43738</v>
      </c>
      <c r="C101" s="53" t="s">
        <v>106</v>
      </c>
      <c r="D101" s="64">
        <v>80</v>
      </c>
    </row>
    <row r="102" spans="1:6" s="30" customFormat="1" x14ac:dyDescent="0.25">
      <c r="A102" s="53" t="s">
        <v>39</v>
      </c>
      <c r="B102" s="54">
        <v>43738</v>
      </c>
      <c r="C102" s="53" t="s">
        <v>107</v>
      </c>
      <c r="D102" s="64">
        <v>55</v>
      </c>
    </row>
    <row r="103" spans="1:6" s="30" customFormat="1" x14ac:dyDescent="0.25">
      <c r="A103" s="53" t="s">
        <v>39</v>
      </c>
      <c r="B103" s="54">
        <v>43738</v>
      </c>
      <c r="C103" s="53" t="s">
        <v>108</v>
      </c>
      <c r="D103" s="64">
        <v>55</v>
      </c>
    </row>
    <row r="104" spans="1:6" s="30" customFormat="1" x14ac:dyDescent="0.25">
      <c r="A104" s="53" t="s">
        <v>39</v>
      </c>
      <c r="B104" s="54">
        <v>43739</v>
      </c>
      <c r="C104" s="53" t="s">
        <v>109</v>
      </c>
      <c r="D104" s="64">
        <v>55</v>
      </c>
    </row>
    <row r="105" spans="1:6" s="30" customFormat="1" x14ac:dyDescent="0.25">
      <c r="A105" s="53" t="s">
        <v>39</v>
      </c>
      <c r="B105" s="54">
        <v>43739</v>
      </c>
      <c r="C105" s="53" t="s">
        <v>110</v>
      </c>
      <c r="D105" s="64">
        <v>55</v>
      </c>
    </row>
    <row r="106" spans="1:6" s="30" customFormat="1" x14ac:dyDescent="0.25">
      <c r="A106" s="53" t="s">
        <v>39</v>
      </c>
      <c r="B106" s="54">
        <v>43739</v>
      </c>
      <c r="C106" s="53" t="s">
        <v>111</v>
      </c>
      <c r="D106" s="64">
        <v>80</v>
      </c>
    </row>
    <row r="107" spans="1:6" s="30" customFormat="1" x14ac:dyDescent="0.25">
      <c r="A107" s="53" t="s">
        <v>39</v>
      </c>
      <c r="B107" s="54">
        <v>43742</v>
      </c>
      <c r="C107" s="53" t="s">
        <v>112</v>
      </c>
      <c r="D107" s="64">
        <v>55</v>
      </c>
      <c r="F107" s="32"/>
    </row>
    <row r="108" spans="1:6" s="30" customFormat="1" x14ac:dyDescent="0.25">
      <c r="A108" s="53" t="s">
        <v>39</v>
      </c>
      <c r="B108" s="54">
        <v>44012</v>
      </c>
      <c r="C108" s="53" t="s">
        <v>279</v>
      </c>
      <c r="D108" s="64">
        <v>310</v>
      </c>
      <c r="F108" s="32"/>
    </row>
    <row r="109" spans="1:6" s="30" customFormat="1" x14ac:dyDescent="0.25">
      <c r="A109" s="53"/>
      <c r="B109" s="54"/>
      <c r="C109" s="53"/>
      <c r="D109" s="64"/>
      <c r="F109" s="32"/>
    </row>
    <row r="110" spans="1:6" s="1" customFormat="1" x14ac:dyDescent="0.25">
      <c r="A110" s="41"/>
      <c r="B110" s="40"/>
      <c r="C110" s="41"/>
      <c r="D110" s="65"/>
    </row>
    <row r="111" spans="1:6" x14ac:dyDescent="0.25">
      <c r="A111" s="9"/>
      <c r="B111" s="9"/>
      <c r="C111" s="9"/>
      <c r="D111" s="43"/>
    </row>
    <row r="112" spans="1:6" x14ac:dyDescent="0.25">
      <c r="A112" s="10" t="s">
        <v>16</v>
      </c>
      <c r="B112" s="10"/>
      <c r="C112" s="10"/>
      <c r="D112" s="42">
        <f>SUM(D113:D115)</f>
        <v>1462.5</v>
      </c>
    </row>
    <row r="113" spans="1:6" s="30" customFormat="1" x14ac:dyDescent="0.25">
      <c r="A113" s="9" t="s">
        <v>233</v>
      </c>
      <c r="B113" s="11">
        <v>43851</v>
      </c>
      <c r="C113" s="9" t="s">
        <v>234</v>
      </c>
      <c r="D113" s="43">
        <v>487.5</v>
      </c>
    </row>
    <row r="114" spans="1:6" s="30" customFormat="1" x14ac:dyDescent="0.25">
      <c r="A114" s="9"/>
      <c r="B114" s="11">
        <v>43885</v>
      </c>
      <c r="C114" s="9" t="s">
        <v>235</v>
      </c>
      <c r="D114" s="43">
        <v>487.5</v>
      </c>
    </row>
    <row r="115" spans="1:6" s="30" customFormat="1" x14ac:dyDescent="0.25">
      <c r="A115" s="9"/>
      <c r="B115" s="11">
        <v>43892</v>
      </c>
      <c r="C115" s="9" t="s">
        <v>236</v>
      </c>
      <c r="D115" s="43">
        <v>487.5</v>
      </c>
    </row>
    <row r="116" spans="1:6" s="30" customFormat="1" x14ac:dyDescent="0.25">
      <c r="A116" s="9"/>
      <c r="B116" s="11"/>
      <c r="C116" s="9"/>
      <c r="D116" s="43"/>
    </row>
    <row r="117" spans="1:6" s="30" customFormat="1" x14ac:dyDescent="0.25">
      <c r="A117" s="9"/>
      <c r="B117" s="11"/>
      <c r="C117" s="9"/>
      <c r="D117" s="43"/>
    </row>
    <row r="118" spans="1:6" s="30" customFormat="1" x14ac:dyDescent="0.25">
      <c r="A118" s="9"/>
      <c r="B118" s="11"/>
      <c r="C118" s="9"/>
      <c r="D118" s="43"/>
    </row>
    <row r="119" spans="1:6" s="30" customFormat="1" x14ac:dyDescent="0.25">
      <c r="A119" s="9"/>
      <c r="B119" s="11"/>
      <c r="C119" s="9" t="s">
        <v>17</v>
      </c>
      <c r="D119" s="43">
        <f>0.41+0.17+0.17+0.18</f>
        <v>0.92999999999999994</v>
      </c>
    </row>
    <row r="120" spans="1:6" x14ac:dyDescent="0.25">
      <c r="A120" s="15"/>
      <c r="B120" s="15"/>
      <c r="C120" s="15"/>
      <c r="D120" s="45"/>
    </row>
    <row r="121" spans="1:6" x14ac:dyDescent="0.25">
      <c r="A121" s="10" t="s">
        <v>22</v>
      </c>
      <c r="B121" s="10"/>
      <c r="C121" s="10"/>
      <c r="D121" s="42">
        <f>D8+D46+D54+D112+D119</f>
        <v>56393.63</v>
      </c>
    </row>
    <row r="122" spans="1:6" x14ac:dyDescent="0.25">
      <c r="A122" s="10" t="s">
        <v>23</v>
      </c>
      <c r="B122" s="10"/>
      <c r="C122" s="10"/>
      <c r="D122" s="42">
        <f>RAZHOD!F195</f>
        <v>52706.239999999998</v>
      </c>
      <c r="F122" s="32"/>
    </row>
    <row r="123" spans="1:6" x14ac:dyDescent="0.25">
      <c r="D123" s="44"/>
    </row>
    <row r="124" spans="1:6" x14ac:dyDescent="0.25">
      <c r="D124" s="44">
        <f>D2+D121-D122</f>
        <v>12215.799999999996</v>
      </c>
    </row>
    <row r="125" spans="1:6" x14ac:dyDescent="0.25">
      <c r="E125" s="32">
        <f>D121+UnKR!D38+Kasa!D8+Kasa!D22+Kasa!D23+Kasa!D25</f>
        <v>64082.13</v>
      </c>
    </row>
    <row r="126" spans="1:6" x14ac:dyDescent="0.25">
      <c r="D126" s="32"/>
    </row>
    <row r="127" spans="1:6" x14ac:dyDescent="0.25">
      <c r="D127" s="32"/>
    </row>
    <row r="128" spans="1:6" x14ac:dyDescent="0.25">
      <c r="D128" s="32"/>
    </row>
    <row r="133" spans="3:3" x14ac:dyDescent="0.25">
      <c r="C133" s="30" t="s">
        <v>38</v>
      </c>
    </row>
  </sheetData>
  <pageMargins left="0" right="0" top="0.15748031496062992" bottom="0" header="0.31496062992125984" footer="0.31496062992125984"/>
  <pageSetup paperSize="9" scale="9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workbookViewId="0">
      <selection activeCell="C3" sqref="C3"/>
    </sheetView>
  </sheetViews>
  <sheetFormatPr defaultRowHeight="15" x14ac:dyDescent="0.25"/>
  <cols>
    <col min="1" max="1" width="23.7109375" customWidth="1"/>
    <col min="2" max="2" width="12" customWidth="1"/>
    <col min="3" max="3" width="53" customWidth="1"/>
    <col min="4" max="4" width="14.28515625" customWidth="1"/>
    <col min="5" max="5" width="12.5703125" bestFit="1" customWidth="1"/>
    <col min="6" max="6" width="13.7109375" bestFit="1" customWidth="1"/>
  </cols>
  <sheetData>
    <row r="1" spans="1:7" x14ac:dyDescent="0.25">
      <c r="A1" s="1"/>
      <c r="B1" s="1"/>
      <c r="C1" s="1"/>
      <c r="D1" s="1"/>
    </row>
    <row r="2" spans="1:7" x14ac:dyDescent="0.25">
      <c r="A2" s="7"/>
      <c r="B2" s="7"/>
      <c r="C2" s="7" t="s">
        <v>311</v>
      </c>
      <c r="D2" s="39">
        <v>11519.25</v>
      </c>
    </row>
    <row r="3" spans="1:7" x14ac:dyDescent="0.25">
      <c r="A3" s="7" t="s">
        <v>7</v>
      </c>
      <c r="B3" s="7"/>
      <c r="C3" s="7" t="s">
        <v>301</v>
      </c>
      <c r="D3" s="39">
        <f>D2+D38-D39</f>
        <v>17264.25</v>
      </c>
    </row>
    <row r="4" spans="1:7" x14ac:dyDescent="0.25">
      <c r="A4" s="7"/>
      <c r="B4" s="7"/>
      <c r="C4" s="7"/>
      <c r="D4" s="7"/>
    </row>
    <row r="5" spans="1:7" x14ac:dyDescent="0.25">
      <c r="A5" s="7" t="s">
        <v>1</v>
      </c>
      <c r="B5" s="7"/>
      <c r="C5" s="7"/>
      <c r="D5" s="7"/>
    </row>
    <row r="6" spans="1:7" x14ac:dyDescent="0.25">
      <c r="A6" s="1"/>
      <c r="B6" s="1"/>
      <c r="C6" s="1"/>
      <c r="D6" s="1"/>
    </row>
    <row r="7" spans="1:7" x14ac:dyDescent="0.25">
      <c r="A7" s="9" t="s">
        <v>2</v>
      </c>
      <c r="B7" s="9" t="s">
        <v>3</v>
      </c>
      <c r="C7" s="9" t="s">
        <v>6</v>
      </c>
      <c r="D7" s="9" t="s">
        <v>4</v>
      </c>
    </row>
    <row r="8" spans="1:7" x14ac:dyDescent="0.25">
      <c r="A8" s="10" t="s">
        <v>5</v>
      </c>
      <c r="B8" s="10"/>
      <c r="C8" s="10"/>
      <c r="D8" s="42">
        <f>SUM(D9:D22)</f>
        <v>6017.5</v>
      </c>
      <c r="F8">
        <v>18389.25</v>
      </c>
      <c r="G8" s="30" t="s">
        <v>302</v>
      </c>
    </row>
    <row r="9" spans="1:7" s="30" customFormat="1" x14ac:dyDescent="0.25">
      <c r="A9" s="2" t="s">
        <v>57</v>
      </c>
      <c r="B9" s="11">
        <v>43668</v>
      </c>
      <c r="C9" s="3" t="s">
        <v>35</v>
      </c>
      <c r="D9" s="43">
        <v>475</v>
      </c>
      <c r="E9" s="32"/>
      <c r="F9" s="30">
        <v>-850</v>
      </c>
      <c r="G9" s="30" t="s">
        <v>305</v>
      </c>
    </row>
    <row r="10" spans="1:7" s="30" customFormat="1" x14ac:dyDescent="0.25">
      <c r="A10" s="2" t="s">
        <v>57</v>
      </c>
      <c r="B10" s="11">
        <v>43699</v>
      </c>
      <c r="C10" s="3" t="s">
        <v>18</v>
      </c>
      <c r="D10" s="43">
        <v>300</v>
      </c>
      <c r="E10" s="32"/>
      <c r="F10" s="30">
        <v>-275</v>
      </c>
      <c r="G10" s="30" t="s">
        <v>306</v>
      </c>
    </row>
    <row r="11" spans="1:7" s="30" customFormat="1" x14ac:dyDescent="0.25">
      <c r="A11" s="2" t="s">
        <v>57</v>
      </c>
      <c r="B11" s="11">
        <v>43703</v>
      </c>
      <c r="C11" s="3" t="s">
        <v>34</v>
      </c>
      <c r="D11" s="43">
        <v>467.5</v>
      </c>
      <c r="E11" s="32"/>
      <c r="F11" s="30">
        <f>SUM(F8:F10)</f>
        <v>17264.25</v>
      </c>
      <c r="G11" s="30" t="s">
        <v>308</v>
      </c>
    </row>
    <row r="12" spans="1:7" s="30" customFormat="1" x14ac:dyDescent="0.25">
      <c r="A12" s="2" t="s">
        <v>57</v>
      </c>
      <c r="B12" s="11">
        <v>43706</v>
      </c>
      <c r="C12" s="3" t="s">
        <v>58</v>
      </c>
      <c r="D12" s="43">
        <v>225</v>
      </c>
      <c r="E12" s="32"/>
    </row>
    <row r="13" spans="1:7" s="30" customFormat="1" x14ac:dyDescent="0.25">
      <c r="A13" s="2" t="s">
        <v>57</v>
      </c>
      <c r="B13" s="11">
        <v>43717</v>
      </c>
      <c r="C13" s="3" t="s">
        <v>43</v>
      </c>
      <c r="D13" s="43">
        <v>362.5</v>
      </c>
      <c r="E13" s="32"/>
    </row>
    <row r="14" spans="1:7" s="30" customFormat="1" x14ac:dyDescent="0.25">
      <c r="A14" s="2" t="s">
        <v>57</v>
      </c>
      <c r="B14" s="11">
        <v>43749</v>
      </c>
      <c r="C14" s="3" t="s">
        <v>32</v>
      </c>
      <c r="D14" s="43">
        <v>300</v>
      </c>
      <c r="E14" s="32"/>
    </row>
    <row r="15" spans="1:7" s="30" customFormat="1" x14ac:dyDescent="0.25">
      <c r="A15" s="2" t="s">
        <v>57</v>
      </c>
      <c r="B15" s="11">
        <v>43817</v>
      </c>
      <c r="C15" s="3" t="s">
        <v>44</v>
      </c>
      <c r="D15" s="43">
        <v>850</v>
      </c>
      <c r="E15" s="32"/>
    </row>
    <row r="16" spans="1:7" s="30" customFormat="1" x14ac:dyDescent="0.25">
      <c r="A16" s="2" t="s">
        <v>57</v>
      </c>
      <c r="B16" s="11">
        <v>43881</v>
      </c>
      <c r="C16" s="3" t="s">
        <v>35</v>
      </c>
      <c r="D16" s="43">
        <v>500</v>
      </c>
      <c r="E16" s="32"/>
    </row>
    <row r="17" spans="1:5" s="30" customFormat="1" x14ac:dyDescent="0.25">
      <c r="A17" s="2" t="s">
        <v>57</v>
      </c>
      <c r="B17" s="11">
        <v>43888</v>
      </c>
      <c r="C17" s="3" t="s">
        <v>232</v>
      </c>
      <c r="D17" s="43">
        <v>575</v>
      </c>
      <c r="E17" s="32"/>
    </row>
    <row r="18" spans="1:5" s="30" customFormat="1" x14ac:dyDescent="0.25">
      <c r="A18" s="2" t="s">
        <v>57</v>
      </c>
      <c r="B18" s="11">
        <v>43894</v>
      </c>
      <c r="C18" s="3" t="s">
        <v>34</v>
      </c>
      <c r="D18" s="43">
        <v>487.5</v>
      </c>
      <c r="E18" s="32"/>
    </row>
    <row r="19" spans="1:5" s="30" customFormat="1" x14ac:dyDescent="0.25">
      <c r="A19" s="2" t="s">
        <v>57</v>
      </c>
      <c r="B19" s="11">
        <v>43896</v>
      </c>
      <c r="C19" s="3" t="s">
        <v>261</v>
      </c>
      <c r="D19" s="43">
        <v>550</v>
      </c>
      <c r="E19" s="32"/>
    </row>
    <row r="20" spans="1:5" s="30" customFormat="1" x14ac:dyDescent="0.25">
      <c r="A20" s="2" t="s">
        <v>57</v>
      </c>
      <c r="B20" s="11">
        <v>43959</v>
      </c>
      <c r="C20" s="3" t="s">
        <v>43</v>
      </c>
      <c r="D20" s="43">
        <v>387.5</v>
      </c>
      <c r="E20" s="32"/>
    </row>
    <row r="21" spans="1:5" s="30" customFormat="1" x14ac:dyDescent="0.25">
      <c r="A21" s="2" t="s">
        <v>57</v>
      </c>
      <c r="B21" s="11">
        <v>43969</v>
      </c>
      <c r="C21" s="3" t="s">
        <v>58</v>
      </c>
      <c r="D21" s="43">
        <v>225</v>
      </c>
      <c r="E21" s="32"/>
    </row>
    <row r="22" spans="1:5" s="30" customFormat="1" x14ac:dyDescent="0.25">
      <c r="A22" s="2" t="s">
        <v>57</v>
      </c>
      <c r="B22" s="11">
        <v>43969</v>
      </c>
      <c r="C22" s="3" t="s">
        <v>18</v>
      </c>
      <c r="D22" s="43">
        <v>312.5</v>
      </c>
      <c r="E22" s="32"/>
    </row>
    <row r="23" spans="1:5" s="30" customFormat="1" x14ac:dyDescent="0.25">
      <c r="A23" s="2"/>
      <c r="B23" s="11"/>
      <c r="C23" s="3"/>
      <c r="D23" s="43"/>
      <c r="E23" s="32"/>
    </row>
    <row r="24" spans="1:5" s="30" customFormat="1" x14ac:dyDescent="0.25">
      <c r="A24" s="2"/>
      <c r="B24" s="11"/>
      <c r="C24" s="3"/>
      <c r="D24" s="43"/>
      <c r="E24" s="32"/>
    </row>
    <row r="25" spans="1:5" s="5" customFormat="1" x14ac:dyDescent="0.25">
      <c r="A25" s="9"/>
      <c r="B25" s="9"/>
      <c r="C25" s="9"/>
      <c r="D25" s="43"/>
    </row>
    <row r="26" spans="1:5" x14ac:dyDescent="0.25">
      <c r="A26" s="12"/>
      <c r="B26" s="10"/>
      <c r="C26" s="10"/>
      <c r="D26" s="42">
        <f>SUM(D27:D28)</f>
        <v>0</v>
      </c>
    </row>
    <row r="27" spans="1:5" x14ac:dyDescent="0.25">
      <c r="A27" s="2"/>
      <c r="B27" s="11"/>
      <c r="C27" s="13"/>
      <c r="D27" s="43"/>
    </row>
    <row r="28" spans="1:5" x14ac:dyDescent="0.25">
      <c r="A28" s="2"/>
      <c r="B28" s="11"/>
      <c r="C28" s="13"/>
      <c r="D28" s="43"/>
    </row>
    <row r="29" spans="1:5" x14ac:dyDescent="0.25">
      <c r="A29" s="10" t="s">
        <v>45</v>
      </c>
      <c r="B29" s="10"/>
      <c r="C29" s="10"/>
      <c r="D29" s="42">
        <f>SUM(D30:D32)</f>
        <v>120</v>
      </c>
    </row>
    <row r="30" spans="1:5" s="30" customFormat="1" x14ac:dyDescent="0.25">
      <c r="A30" s="53" t="s">
        <v>46</v>
      </c>
      <c r="B30" s="11">
        <v>43696</v>
      </c>
      <c r="C30" s="9" t="s">
        <v>115</v>
      </c>
      <c r="D30" s="43">
        <v>120</v>
      </c>
    </row>
    <row r="31" spans="1:5" s="30" customFormat="1" x14ac:dyDescent="0.25">
      <c r="A31" s="9"/>
      <c r="B31" s="11"/>
      <c r="C31" s="9"/>
      <c r="D31" s="43"/>
    </row>
    <row r="32" spans="1:5" x14ac:dyDescent="0.25">
      <c r="A32" s="9"/>
      <c r="B32" s="11"/>
      <c r="C32" s="15"/>
      <c r="D32" s="43"/>
    </row>
    <row r="33" spans="1:4" x14ac:dyDescent="0.25">
      <c r="A33" s="9"/>
      <c r="B33" s="9"/>
      <c r="C33" s="9"/>
      <c r="D33" s="43"/>
    </row>
    <row r="34" spans="1:4" x14ac:dyDescent="0.25">
      <c r="A34" s="10" t="s">
        <v>16</v>
      </c>
      <c r="B34" s="10"/>
      <c r="C34" s="10"/>
      <c r="D34" s="42">
        <f>SUM(D35:D36)</f>
        <v>0</v>
      </c>
    </row>
    <row r="35" spans="1:4" s="30" customFormat="1" x14ac:dyDescent="0.25">
      <c r="A35" s="46"/>
      <c r="B35" s="48"/>
      <c r="C35" s="15"/>
      <c r="D35" s="47"/>
    </row>
    <row r="36" spans="1:4" x14ac:dyDescent="0.25">
      <c r="A36" s="9"/>
      <c r="B36" s="11"/>
      <c r="C36" s="9"/>
      <c r="D36" s="43"/>
    </row>
    <row r="37" spans="1:4" x14ac:dyDescent="0.25">
      <c r="D37" s="44"/>
    </row>
    <row r="38" spans="1:4" x14ac:dyDescent="0.25">
      <c r="A38" s="10" t="s">
        <v>22</v>
      </c>
      <c r="B38" s="10"/>
      <c r="C38" s="10"/>
      <c r="D38" s="42">
        <f>D8+D26+D29+D34</f>
        <v>6137.5</v>
      </c>
    </row>
    <row r="39" spans="1:4" x14ac:dyDescent="0.25">
      <c r="A39" s="10" t="s">
        <v>23</v>
      </c>
      <c r="B39" s="10"/>
      <c r="C39" s="10"/>
      <c r="D39" s="42">
        <f>RAZHOD!F196</f>
        <v>392.5</v>
      </c>
    </row>
    <row r="41" spans="1:4" x14ac:dyDescent="0.25">
      <c r="D41" s="31">
        <f>D2+D38-D39</f>
        <v>17264.25</v>
      </c>
    </row>
  </sheetData>
  <pageMargins left="0" right="0" top="0" bottom="0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01"/>
  <sheetViews>
    <sheetView workbookViewId="0">
      <pane ySplit="4" topLeftCell="A182" activePane="bottomLeft" state="frozen"/>
      <selection activeCell="A20" sqref="A20"/>
      <selection pane="bottomLeft" activeCell="G200" sqref="G200"/>
    </sheetView>
  </sheetViews>
  <sheetFormatPr defaultRowHeight="15" x14ac:dyDescent="0.25"/>
  <cols>
    <col min="1" max="1" width="10.85546875" customWidth="1"/>
    <col min="2" max="2" width="15.140625" customWidth="1"/>
    <col min="3" max="3" width="32.5703125" customWidth="1"/>
    <col min="4" max="4" width="27.42578125" customWidth="1"/>
    <col min="5" max="5" width="15" customWidth="1"/>
    <col min="6" max="6" width="17.42578125" customWidth="1"/>
    <col min="7" max="7" width="14.7109375" customWidth="1"/>
    <col min="8" max="8" width="16" customWidth="1"/>
    <col min="9" max="9" width="13.7109375" bestFit="1" customWidth="1"/>
    <col min="10" max="10" width="12.5703125" bestFit="1" customWidth="1"/>
  </cols>
  <sheetData>
    <row r="2" spans="1:8" s="7" customFormat="1" x14ac:dyDescent="0.25">
      <c r="A2" s="7" t="s">
        <v>307</v>
      </c>
    </row>
    <row r="4" spans="1:8" ht="30" x14ac:dyDescent="0.25">
      <c r="A4" s="16" t="s">
        <v>8</v>
      </c>
      <c r="B4" s="17" t="s">
        <v>9</v>
      </c>
      <c r="C4" s="17" t="s">
        <v>10</v>
      </c>
      <c r="D4" s="16" t="s">
        <v>11</v>
      </c>
      <c r="E4" s="16" t="s">
        <v>12</v>
      </c>
      <c r="F4" s="17" t="s">
        <v>13</v>
      </c>
      <c r="G4" s="17" t="s">
        <v>14</v>
      </c>
    </row>
    <row r="5" spans="1:8" s="1" customFormat="1" x14ac:dyDescent="0.25">
      <c r="A5" s="18"/>
      <c r="B5" s="19"/>
      <c r="C5" s="83" t="s">
        <v>118</v>
      </c>
      <c r="D5" s="18"/>
      <c r="E5" s="18"/>
      <c r="F5" s="27">
        <f>SUM(F6:F11)</f>
        <v>975</v>
      </c>
      <c r="G5" s="19"/>
    </row>
    <row r="6" spans="1:8" s="30" customFormat="1" x14ac:dyDescent="0.25">
      <c r="A6" s="11">
        <v>43798</v>
      </c>
      <c r="B6" s="9"/>
      <c r="C6" s="9" t="s">
        <v>52</v>
      </c>
      <c r="D6" s="21" t="s">
        <v>53</v>
      </c>
      <c r="E6" s="11"/>
      <c r="F6" s="61">
        <v>300</v>
      </c>
      <c r="G6" s="9" t="s">
        <v>0</v>
      </c>
      <c r="H6" s="37"/>
    </row>
    <row r="7" spans="1:8" s="30" customFormat="1" x14ac:dyDescent="0.25">
      <c r="A7" s="11">
        <v>43809</v>
      </c>
      <c r="B7" s="9"/>
      <c r="C7" s="9" t="s">
        <v>52</v>
      </c>
      <c r="D7" s="21" t="s">
        <v>180</v>
      </c>
      <c r="E7" s="11"/>
      <c r="F7" s="61">
        <v>250</v>
      </c>
      <c r="G7" s="9" t="s">
        <v>0</v>
      </c>
      <c r="H7" s="37"/>
    </row>
    <row r="8" spans="1:8" s="30" customFormat="1" x14ac:dyDescent="0.25">
      <c r="A8" s="11">
        <v>43809</v>
      </c>
      <c r="B8" s="9"/>
      <c r="C8" s="9" t="s">
        <v>181</v>
      </c>
      <c r="D8" s="21" t="s">
        <v>182</v>
      </c>
      <c r="E8" s="11">
        <v>43809</v>
      </c>
      <c r="F8" s="61">
        <v>51</v>
      </c>
      <c r="G8" s="9" t="s">
        <v>0</v>
      </c>
      <c r="H8" s="37"/>
    </row>
    <row r="9" spans="1:8" s="30" customFormat="1" x14ac:dyDescent="0.25">
      <c r="A9" s="11">
        <v>43810</v>
      </c>
      <c r="B9" s="9"/>
      <c r="C9" s="9" t="s">
        <v>52</v>
      </c>
      <c r="D9" s="21" t="s">
        <v>20</v>
      </c>
      <c r="E9" s="11"/>
      <c r="F9" s="61">
        <v>150</v>
      </c>
      <c r="G9" s="9" t="s">
        <v>0</v>
      </c>
      <c r="H9" s="37"/>
    </row>
    <row r="10" spans="1:8" s="30" customFormat="1" x14ac:dyDescent="0.25">
      <c r="A10" s="11">
        <v>43810</v>
      </c>
      <c r="B10" s="9"/>
      <c r="C10" s="9" t="s">
        <v>52</v>
      </c>
      <c r="D10" s="21" t="s">
        <v>183</v>
      </c>
      <c r="E10" s="11"/>
      <c r="F10" s="61">
        <v>200</v>
      </c>
      <c r="G10" s="9" t="s">
        <v>0</v>
      </c>
      <c r="H10" s="37"/>
    </row>
    <row r="11" spans="1:8" s="30" customFormat="1" x14ac:dyDescent="0.25">
      <c r="A11" s="11">
        <v>43810</v>
      </c>
      <c r="B11" s="9"/>
      <c r="C11" s="9" t="s">
        <v>184</v>
      </c>
      <c r="D11" s="21" t="s">
        <v>185</v>
      </c>
      <c r="E11" s="11"/>
      <c r="F11" s="61">
        <v>24</v>
      </c>
      <c r="G11" s="9" t="s">
        <v>40</v>
      </c>
      <c r="H11" s="37"/>
    </row>
    <row r="12" spans="1:8" s="30" customFormat="1" x14ac:dyDescent="0.25">
      <c r="A12" s="11"/>
      <c r="B12" s="9"/>
      <c r="C12" s="9"/>
      <c r="D12" s="21"/>
      <c r="E12" s="11"/>
      <c r="F12" s="61"/>
      <c r="G12" s="9" t="s">
        <v>186</v>
      </c>
      <c r="H12" s="37"/>
    </row>
    <row r="13" spans="1:8" s="30" customFormat="1" x14ac:dyDescent="0.25">
      <c r="A13" s="11"/>
      <c r="B13" s="9"/>
      <c r="C13" s="9"/>
      <c r="D13" s="9"/>
      <c r="E13" s="11"/>
      <c r="F13" s="61"/>
      <c r="G13" s="9"/>
    </row>
    <row r="14" spans="1:8" s="1" customFormat="1" x14ac:dyDescent="0.25">
      <c r="A14" s="18"/>
      <c r="B14" s="22"/>
      <c r="C14" s="83" t="s">
        <v>119</v>
      </c>
      <c r="D14" s="22"/>
      <c r="E14" s="22"/>
      <c r="F14" s="27"/>
      <c r="G14" s="22"/>
    </row>
    <row r="15" spans="1:8" s="30" customFormat="1" x14ac:dyDescent="0.25">
      <c r="A15" s="51"/>
      <c r="B15" s="15"/>
      <c r="C15" s="57"/>
      <c r="D15" s="15"/>
      <c r="E15" s="15"/>
      <c r="F15" s="61"/>
      <c r="G15" s="15"/>
    </row>
    <row r="16" spans="1:8" x14ac:dyDescent="0.25">
      <c r="A16" s="9"/>
      <c r="B16" s="23"/>
      <c r="C16" s="23"/>
      <c r="D16" s="23"/>
      <c r="E16" s="23"/>
      <c r="F16" s="26"/>
      <c r="G16" s="23"/>
    </row>
    <row r="17" spans="1:9" s="30" customFormat="1" x14ac:dyDescent="0.25">
      <c r="A17" s="18"/>
      <c r="B17" s="22"/>
      <c r="C17" s="83" t="s">
        <v>120</v>
      </c>
      <c r="D17" s="22"/>
      <c r="E17" s="22"/>
      <c r="F17" s="27">
        <f>SUM(F18:F22)</f>
        <v>1458.53</v>
      </c>
      <c r="G17" s="22"/>
      <c r="I17" s="55"/>
    </row>
    <row r="18" spans="1:9" s="69" customFormat="1" x14ac:dyDescent="0.25">
      <c r="A18" s="81">
        <v>43655</v>
      </c>
      <c r="B18" s="68"/>
      <c r="C18" s="71" t="s">
        <v>116</v>
      </c>
      <c r="D18" s="72" t="s">
        <v>117</v>
      </c>
      <c r="E18" s="73">
        <v>43649</v>
      </c>
      <c r="F18" s="82">
        <v>980</v>
      </c>
      <c r="G18" s="72" t="s">
        <v>0</v>
      </c>
      <c r="I18" s="70"/>
    </row>
    <row r="19" spans="1:9" s="69" customFormat="1" x14ac:dyDescent="0.25">
      <c r="A19" s="81">
        <v>43798</v>
      </c>
      <c r="B19" s="68"/>
      <c r="C19" s="72" t="s">
        <v>174</v>
      </c>
      <c r="D19" s="72" t="s">
        <v>175</v>
      </c>
      <c r="E19" s="73">
        <v>43797</v>
      </c>
      <c r="F19" s="82">
        <v>375</v>
      </c>
      <c r="G19" s="72" t="s">
        <v>0</v>
      </c>
      <c r="I19" s="70"/>
    </row>
    <row r="20" spans="1:9" s="69" customFormat="1" x14ac:dyDescent="0.25">
      <c r="A20" s="81">
        <v>43722</v>
      </c>
      <c r="B20" s="68"/>
      <c r="C20" s="72" t="s">
        <v>177</v>
      </c>
      <c r="D20" s="72" t="s">
        <v>176</v>
      </c>
      <c r="E20" s="73">
        <v>43722</v>
      </c>
      <c r="F20" s="82">
        <v>67.45</v>
      </c>
      <c r="G20" s="72" t="s">
        <v>40</v>
      </c>
      <c r="I20" s="70"/>
    </row>
    <row r="21" spans="1:9" s="69" customFormat="1" x14ac:dyDescent="0.25">
      <c r="A21" s="81">
        <v>43724</v>
      </c>
      <c r="B21" s="68"/>
      <c r="C21" s="72" t="s">
        <v>178</v>
      </c>
      <c r="D21" s="72" t="s">
        <v>179</v>
      </c>
      <c r="E21" s="73">
        <v>43724</v>
      </c>
      <c r="F21" s="82">
        <v>28.08</v>
      </c>
      <c r="G21" s="72" t="s">
        <v>40</v>
      </c>
      <c r="I21" s="70"/>
    </row>
    <row r="22" spans="1:9" s="69" customFormat="1" x14ac:dyDescent="0.25">
      <c r="A22" s="77">
        <v>43782</v>
      </c>
      <c r="B22" s="68"/>
      <c r="C22" s="9" t="s">
        <v>203</v>
      </c>
      <c r="D22" s="20" t="s">
        <v>214</v>
      </c>
      <c r="E22" s="77">
        <v>43782</v>
      </c>
      <c r="F22" s="25">
        <v>8</v>
      </c>
      <c r="G22" s="9" t="s">
        <v>40</v>
      </c>
      <c r="I22" s="70"/>
    </row>
    <row r="23" spans="1:9" s="30" customFormat="1" x14ac:dyDescent="0.25">
      <c r="A23" s="11"/>
      <c r="B23" s="9"/>
      <c r="C23" s="9"/>
      <c r="D23" s="21"/>
      <c r="E23" s="11"/>
      <c r="F23" s="61"/>
      <c r="G23" s="9"/>
      <c r="H23" s="59"/>
      <c r="I23" s="55"/>
    </row>
    <row r="24" spans="1:9" s="30" customFormat="1" x14ac:dyDescent="0.25">
      <c r="A24" s="9"/>
      <c r="B24" s="23"/>
      <c r="C24" s="23"/>
      <c r="D24" s="23"/>
      <c r="E24" s="23"/>
      <c r="F24" s="26"/>
      <c r="G24" s="23"/>
      <c r="I24" s="55"/>
    </row>
    <row r="25" spans="1:9" x14ac:dyDescent="0.25">
      <c r="A25" s="14"/>
      <c r="B25" s="14"/>
      <c r="C25" s="83" t="s">
        <v>121</v>
      </c>
      <c r="D25" s="14"/>
      <c r="E25" s="14"/>
      <c r="F25" s="28">
        <f>SUM(F26:F32)</f>
        <v>1618.16</v>
      </c>
      <c r="G25" s="14"/>
      <c r="I25" s="55"/>
    </row>
    <row r="26" spans="1:9" s="30" customFormat="1" ht="30" x14ac:dyDescent="0.25">
      <c r="A26" s="40">
        <v>43676</v>
      </c>
      <c r="B26" s="9"/>
      <c r="C26" s="21" t="s">
        <v>145</v>
      </c>
      <c r="D26" s="9" t="s">
        <v>146</v>
      </c>
      <c r="E26" s="11">
        <v>43676</v>
      </c>
      <c r="F26" s="43">
        <v>1000</v>
      </c>
      <c r="G26" s="9" t="s">
        <v>0</v>
      </c>
      <c r="H26" s="37"/>
      <c r="I26" s="63"/>
    </row>
    <row r="27" spans="1:9" s="30" customFormat="1" x14ac:dyDescent="0.25">
      <c r="A27" s="11">
        <v>43822</v>
      </c>
      <c r="B27" s="9"/>
      <c r="C27" s="9" t="s">
        <v>193</v>
      </c>
      <c r="D27" s="9" t="s">
        <v>194</v>
      </c>
      <c r="E27" s="11">
        <v>43810</v>
      </c>
      <c r="F27" s="43">
        <f>81+7.5+14.5</f>
        <v>103</v>
      </c>
      <c r="G27" s="9" t="s">
        <v>0</v>
      </c>
      <c r="H27" s="37"/>
      <c r="I27" s="78"/>
    </row>
    <row r="28" spans="1:9" s="30" customFormat="1" ht="30" x14ac:dyDescent="0.25">
      <c r="A28" s="11">
        <v>43899</v>
      </c>
      <c r="B28" s="15"/>
      <c r="C28" s="9" t="s">
        <v>163</v>
      </c>
      <c r="D28" s="21" t="s">
        <v>242</v>
      </c>
      <c r="E28" s="11">
        <v>43864</v>
      </c>
      <c r="F28" s="61">
        <v>132.96</v>
      </c>
      <c r="G28" s="20" t="s">
        <v>0</v>
      </c>
      <c r="H28" s="37"/>
      <c r="I28" s="78"/>
    </row>
    <row r="29" spans="1:9" s="30" customFormat="1" ht="30" x14ac:dyDescent="0.25">
      <c r="A29" s="11">
        <v>43896</v>
      </c>
      <c r="B29" s="15"/>
      <c r="C29" s="9" t="s">
        <v>243</v>
      </c>
      <c r="D29" s="21" t="s">
        <v>244</v>
      </c>
      <c r="E29" s="11">
        <v>43873</v>
      </c>
      <c r="F29" s="61">
        <v>180</v>
      </c>
      <c r="G29" s="20" t="s">
        <v>0</v>
      </c>
      <c r="H29" s="37"/>
      <c r="I29" s="78"/>
    </row>
    <row r="30" spans="1:9" s="30" customFormat="1" ht="30" x14ac:dyDescent="0.25">
      <c r="A30" s="11">
        <v>43868</v>
      </c>
      <c r="B30" s="15"/>
      <c r="C30" s="9" t="s">
        <v>262</v>
      </c>
      <c r="D30" s="21" t="s">
        <v>263</v>
      </c>
      <c r="E30" s="11">
        <v>43868</v>
      </c>
      <c r="F30" s="61">
        <v>60</v>
      </c>
      <c r="G30" s="20" t="s">
        <v>40</v>
      </c>
      <c r="H30" s="37"/>
      <c r="I30" s="78"/>
    </row>
    <row r="31" spans="1:9" s="30" customFormat="1" ht="30" x14ac:dyDescent="0.25">
      <c r="A31" s="11">
        <v>43870</v>
      </c>
      <c r="B31" s="15"/>
      <c r="C31" s="9" t="s">
        <v>262</v>
      </c>
      <c r="D31" s="21" t="s">
        <v>266</v>
      </c>
      <c r="E31" s="11">
        <v>43870</v>
      </c>
      <c r="F31" s="61">
        <v>48</v>
      </c>
      <c r="G31" s="20" t="s">
        <v>40</v>
      </c>
      <c r="H31" s="37"/>
      <c r="I31" s="78"/>
    </row>
    <row r="32" spans="1:9" s="30" customFormat="1" x14ac:dyDescent="0.25">
      <c r="A32" s="11">
        <v>43868</v>
      </c>
      <c r="B32" s="15"/>
      <c r="C32" s="9" t="s">
        <v>264</v>
      </c>
      <c r="D32" s="21" t="s">
        <v>265</v>
      </c>
      <c r="E32" s="11"/>
      <c r="F32" s="61">
        <v>94.2</v>
      </c>
      <c r="G32" s="20" t="s">
        <v>40</v>
      </c>
      <c r="H32" s="37"/>
      <c r="I32" s="78"/>
    </row>
    <row r="33" spans="1:9" s="30" customFormat="1" x14ac:dyDescent="0.25">
      <c r="A33" s="11"/>
      <c r="B33" s="15"/>
      <c r="C33" s="9"/>
      <c r="D33" s="21"/>
      <c r="E33" s="11"/>
      <c r="F33" s="61"/>
      <c r="G33" s="20"/>
      <c r="H33" s="37"/>
      <c r="I33" s="78"/>
    </row>
    <row r="34" spans="1:9" s="30" customFormat="1" x14ac:dyDescent="0.25">
      <c r="A34" s="11"/>
      <c r="B34" s="15"/>
      <c r="C34" s="9"/>
      <c r="D34" s="21"/>
      <c r="E34" s="11"/>
      <c r="F34" s="61"/>
      <c r="G34" s="20"/>
      <c r="H34" s="37"/>
      <c r="I34" s="78"/>
    </row>
    <row r="35" spans="1:9" s="30" customFormat="1" x14ac:dyDescent="0.25">
      <c r="A35" s="11"/>
      <c r="B35" s="15"/>
      <c r="C35" s="9"/>
      <c r="D35" s="21"/>
      <c r="E35" s="11"/>
      <c r="F35" s="61"/>
      <c r="G35" s="20"/>
      <c r="H35" s="37"/>
      <c r="I35" s="78"/>
    </row>
    <row r="36" spans="1:9" s="30" customFormat="1" x14ac:dyDescent="0.25">
      <c r="A36" s="11"/>
      <c r="B36" s="15"/>
      <c r="C36" s="9"/>
      <c r="D36" s="21"/>
      <c r="E36" s="11"/>
      <c r="F36" s="61"/>
      <c r="G36" s="20"/>
      <c r="H36" s="37"/>
      <c r="I36" s="79"/>
    </row>
    <row r="37" spans="1:9" s="30" customFormat="1" x14ac:dyDescent="0.25">
      <c r="A37" s="14"/>
      <c r="B37" s="14"/>
      <c r="C37" s="84" t="s">
        <v>122</v>
      </c>
      <c r="D37" s="14"/>
      <c r="E37" s="14"/>
      <c r="F37" s="28"/>
      <c r="G37" s="14"/>
      <c r="H37" s="37"/>
      <c r="I37" s="79"/>
    </row>
    <row r="38" spans="1:9" s="30" customFormat="1" x14ac:dyDescent="0.25">
      <c r="A38" s="11"/>
      <c r="B38" s="15"/>
      <c r="C38" s="9"/>
      <c r="D38" s="21"/>
      <c r="E38" s="11"/>
      <c r="F38" s="61"/>
      <c r="G38" s="20"/>
      <c r="H38" s="37"/>
      <c r="I38" s="78"/>
    </row>
    <row r="39" spans="1:9" s="30" customFormat="1" x14ac:dyDescent="0.25">
      <c r="A39" s="11"/>
      <c r="B39" s="15"/>
      <c r="C39" s="9"/>
      <c r="D39" s="21"/>
      <c r="E39" s="11"/>
      <c r="F39" s="61"/>
      <c r="G39" s="20"/>
      <c r="H39" s="37"/>
      <c r="I39" s="79"/>
    </row>
    <row r="40" spans="1:9" s="30" customFormat="1" x14ac:dyDescent="0.25">
      <c r="A40" s="14"/>
      <c r="B40" s="14"/>
      <c r="C40" s="84" t="s">
        <v>123</v>
      </c>
      <c r="D40" s="14"/>
      <c r="E40" s="14"/>
      <c r="F40" s="28"/>
      <c r="G40" s="14"/>
      <c r="H40" s="37"/>
      <c r="I40" s="78"/>
    </row>
    <row r="41" spans="1:9" s="30" customFormat="1" x14ac:dyDescent="0.25">
      <c r="A41" s="11"/>
      <c r="B41" s="15"/>
      <c r="C41" s="9"/>
      <c r="D41" s="21"/>
      <c r="E41" s="11"/>
      <c r="F41" s="61"/>
      <c r="G41" s="20"/>
      <c r="H41" s="37"/>
      <c r="I41" s="78"/>
    </row>
    <row r="42" spans="1:9" s="1" customFormat="1" x14ac:dyDescent="0.25">
      <c r="A42" s="9"/>
      <c r="B42" s="9"/>
      <c r="C42" s="9"/>
      <c r="D42" s="9"/>
      <c r="E42" s="9"/>
      <c r="F42" s="25"/>
      <c r="G42" s="9"/>
    </row>
    <row r="43" spans="1:9" s="1" customFormat="1" x14ac:dyDescent="0.25">
      <c r="A43" s="14"/>
      <c r="B43" s="14"/>
      <c r="C43" s="83" t="s">
        <v>124</v>
      </c>
      <c r="D43" s="14"/>
      <c r="E43" s="14"/>
      <c r="F43" s="29">
        <f>SUM(F44:F59)</f>
        <v>15810.19</v>
      </c>
      <c r="G43" s="14"/>
    </row>
    <row r="44" spans="1:9" s="30" customFormat="1" ht="30" x14ac:dyDescent="0.25">
      <c r="A44" s="11">
        <v>43713</v>
      </c>
      <c r="B44" s="9"/>
      <c r="C44" s="20" t="s">
        <v>151</v>
      </c>
      <c r="D44" s="20" t="s">
        <v>148</v>
      </c>
      <c r="E44" s="66">
        <v>43716</v>
      </c>
      <c r="F44" s="60">
        <v>630</v>
      </c>
      <c r="G44" s="56" t="s">
        <v>0</v>
      </c>
    </row>
    <row r="45" spans="1:9" s="30" customFormat="1" ht="30" x14ac:dyDescent="0.25">
      <c r="A45" s="11">
        <v>43713</v>
      </c>
      <c r="B45" s="9"/>
      <c r="C45" s="20" t="s">
        <v>150</v>
      </c>
      <c r="D45" s="20" t="s">
        <v>149</v>
      </c>
      <c r="E45" s="66">
        <v>43716</v>
      </c>
      <c r="F45" s="60">
        <v>4105</v>
      </c>
      <c r="G45" s="56" t="s">
        <v>0</v>
      </c>
    </row>
    <row r="46" spans="1:9" s="30" customFormat="1" ht="30" x14ac:dyDescent="0.25">
      <c r="A46" s="11">
        <v>43713</v>
      </c>
      <c r="B46" s="9"/>
      <c r="C46" s="20" t="s">
        <v>152</v>
      </c>
      <c r="D46" s="20" t="s">
        <v>153</v>
      </c>
      <c r="E46" s="66">
        <v>43716</v>
      </c>
      <c r="F46" s="60">
        <v>510</v>
      </c>
      <c r="G46" s="56" t="s">
        <v>0</v>
      </c>
    </row>
    <row r="47" spans="1:9" s="30" customFormat="1" ht="30" x14ac:dyDescent="0.25">
      <c r="A47" s="11">
        <v>43713</v>
      </c>
      <c r="B47" s="9"/>
      <c r="C47" s="20" t="s">
        <v>155</v>
      </c>
      <c r="D47" s="20" t="s">
        <v>154</v>
      </c>
      <c r="E47" s="66">
        <v>43716</v>
      </c>
      <c r="F47" s="60">
        <v>4207</v>
      </c>
      <c r="G47" s="56" t="s">
        <v>0</v>
      </c>
      <c r="I47" s="32"/>
    </row>
    <row r="48" spans="1:9" s="30" customFormat="1" ht="30" x14ac:dyDescent="0.25">
      <c r="A48" s="11">
        <v>43713</v>
      </c>
      <c r="B48" s="9"/>
      <c r="C48" s="20" t="s">
        <v>156</v>
      </c>
      <c r="D48" s="20" t="s">
        <v>157</v>
      </c>
      <c r="E48" s="66">
        <v>43716</v>
      </c>
      <c r="F48" s="60">
        <v>4590</v>
      </c>
      <c r="G48" s="56" t="s">
        <v>0</v>
      </c>
    </row>
    <row r="49" spans="1:8" s="30" customFormat="1" ht="30" x14ac:dyDescent="0.25">
      <c r="A49" s="11">
        <v>43713</v>
      </c>
      <c r="B49" s="9"/>
      <c r="C49" s="20" t="s">
        <v>159</v>
      </c>
      <c r="D49" s="20" t="s">
        <v>160</v>
      </c>
      <c r="E49" s="66">
        <v>43716</v>
      </c>
      <c r="F49" s="60">
        <v>275</v>
      </c>
      <c r="G49" s="56" t="s">
        <v>0</v>
      </c>
    </row>
    <row r="50" spans="1:8" s="30" customFormat="1" x14ac:dyDescent="0.25">
      <c r="A50" s="11">
        <v>43745</v>
      </c>
      <c r="B50" s="9"/>
      <c r="C50" s="20" t="s">
        <v>165</v>
      </c>
      <c r="D50" s="20" t="s">
        <v>166</v>
      </c>
      <c r="E50" s="66">
        <v>43745</v>
      </c>
      <c r="F50" s="60">
        <v>270</v>
      </c>
      <c r="G50" s="56" t="s">
        <v>0</v>
      </c>
    </row>
    <row r="51" spans="1:8" s="30" customFormat="1" ht="30" x14ac:dyDescent="0.25">
      <c r="A51" s="11">
        <v>43745</v>
      </c>
      <c r="B51" s="9"/>
      <c r="C51" s="20" t="s">
        <v>167</v>
      </c>
      <c r="D51" s="20" t="s">
        <v>166</v>
      </c>
      <c r="E51" s="66">
        <v>43745</v>
      </c>
      <c r="F51" s="60">
        <v>340</v>
      </c>
      <c r="G51" s="56" t="s">
        <v>0</v>
      </c>
    </row>
    <row r="52" spans="1:8" s="30" customFormat="1" x14ac:dyDescent="0.25">
      <c r="A52" s="11">
        <v>43745</v>
      </c>
      <c r="B52" s="9"/>
      <c r="C52" s="20" t="s">
        <v>170</v>
      </c>
      <c r="D52" s="20" t="s">
        <v>171</v>
      </c>
      <c r="E52" s="66">
        <v>43713</v>
      </c>
      <c r="F52" s="60">
        <v>284</v>
      </c>
      <c r="G52" s="56" t="s">
        <v>0</v>
      </c>
    </row>
    <row r="53" spans="1:8" s="30" customFormat="1" x14ac:dyDescent="0.25">
      <c r="A53" s="11">
        <v>43746</v>
      </c>
      <c r="B53" s="9"/>
      <c r="C53" s="20" t="s">
        <v>172</v>
      </c>
      <c r="D53" s="20" t="s">
        <v>166</v>
      </c>
      <c r="E53" s="66">
        <v>43746</v>
      </c>
      <c r="F53" s="60">
        <v>80</v>
      </c>
      <c r="G53" s="56" t="s">
        <v>0</v>
      </c>
    </row>
    <row r="54" spans="1:8" s="30" customFormat="1" ht="30" x14ac:dyDescent="0.25">
      <c r="A54" s="11">
        <v>43725</v>
      </c>
      <c r="B54" s="9"/>
      <c r="C54" s="20" t="s">
        <v>192</v>
      </c>
      <c r="D54" s="20" t="s">
        <v>166</v>
      </c>
      <c r="E54" s="66">
        <v>43725</v>
      </c>
      <c r="F54" s="60">
        <v>255</v>
      </c>
      <c r="G54" s="56" t="s">
        <v>37</v>
      </c>
    </row>
    <row r="55" spans="1:8" s="30" customFormat="1" ht="30" x14ac:dyDescent="0.25">
      <c r="A55" s="11">
        <v>43716</v>
      </c>
      <c r="B55" s="9"/>
      <c r="C55" s="20" t="s">
        <v>221</v>
      </c>
      <c r="D55" s="20" t="s">
        <v>222</v>
      </c>
      <c r="E55" s="66">
        <v>43707</v>
      </c>
      <c r="F55" s="60">
        <v>18.59</v>
      </c>
      <c r="G55" s="56" t="s">
        <v>40</v>
      </c>
    </row>
    <row r="56" spans="1:8" s="30" customFormat="1" x14ac:dyDescent="0.25">
      <c r="A56" s="11">
        <v>43716</v>
      </c>
      <c r="B56" s="9"/>
      <c r="C56" s="20" t="s">
        <v>224</v>
      </c>
      <c r="D56" s="20" t="s">
        <v>223</v>
      </c>
      <c r="E56" s="66">
        <v>43684</v>
      </c>
      <c r="F56" s="60">
        <v>36</v>
      </c>
      <c r="G56" s="56" t="s">
        <v>40</v>
      </c>
    </row>
    <row r="57" spans="1:8" s="30" customFormat="1" x14ac:dyDescent="0.25">
      <c r="A57" s="11">
        <v>43716</v>
      </c>
      <c r="B57" s="9"/>
      <c r="C57" s="20" t="s">
        <v>193</v>
      </c>
      <c r="D57" s="20" t="s">
        <v>225</v>
      </c>
      <c r="E57" s="66">
        <v>43686</v>
      </c>
      <c r="F57" s="60">
        <v>89.6</v>
      </c>
      <c r="G57" s="56" t="s">
        <v>40</v>
      </c>
    </row>
    <row r="58" spans="1:8" s="30" customFormat="1" x14ac:dyDescent="0.25">
      <c r="A58" s="11">
        <v>43716</v>
      </c>
      <c r="B58" s="9"/>
      <c r="C58" s="20" t="s">
        <v>216</v>
      </c>
      <c r="D58" s="20" t="s">
        <v>226</v>
      </c>
      <c r="E58" s="66">
        <v>43716</v>
      </c>
      <c r="F58" s="60">
        <v>70</v>
      </c>
      <c r="G58" s="56" t="s">
        <v>40</v>
      </c>
    </row>
    <row r="59" spans="1:8" s="30" customFormat="1" x14ac:dyDescent="0.25">
      <c r="A59" s="11">
        <v>43716</v>
      </c>
      <c r="B59" s="9"/>
      <c r="C59" s="20" t="s">
        <v>227</v>
      </c>
      <c r="D59" s="20" t="s">
        <v>226</v>
      </c>
      <c r="E59" s="66">
        <v>43716</v>
      </c>
      <c r="F59" s="60">
        <v>50</v>
      </c>
      <c r="G59" s="56" t="s">
        <v>40</v>
      </c>
    </row>
    <row r="60" spans="1:8" s="30" customFormat="1" x14ac:dyDescent="0.25">
      <c r="A60" s="11"/>
      <c r="B60" s="9"/>
      <c r="C60" s="20"/>
      <c r="D60" s="20"/>
      <c r="E60" s="66"/>
      <c r="F60" s="60"/>
      <c r="G60" s="56"/>
    </row>
    <row r="61" spans="1:8" s="1" customFormat="1" x14ac:dyDescent="0.25">
      <c r="A61" s="9"/>
      <c r="B61" s="9"/>
      <c r="C61" s="9"/>
      <c r="D61" s="9"/>
      <c r="E61" s="9"/>
      <c r="F61" s="25"/>
      <c r="G61" s="9"/>
    </row>
    <row r="62" spans="1:8" s="30" customFormat="1" ht="16.5" customHeight="1" x14ac:dyDescent="0.25">
      <c r="A62" s="14"/>
      <c r="B62" s="14"/>
      <c r="C62" s="96" t="s">
        <v>125</v>
      </c>
      <c r="D62" s="98"/>
      <c r="E62" s="14"/>
      <c r="F62" s="29">
        <f>SUM(F63:F67)</f>
        <v>1122.6099999999999</v>
      </c>
      <c r="G62" s="14"/>
    </row>
    <row r="63" spans="1:8" s="30" customFormat="1" ht="30" x14ac:dyDescent="0.25">
      <c r="A63" s="11">
        <v>43745</v>
      </c>
      <c r="B63" s="9"/>
      <c r="C63" s="21" t="s">
        <v>168</v>
      </c>
      <c r="D63" s="9" t="s">
        <v>169</v>
      </c>
      <c r="E63" s="11">
        <v>43739</v>
      </c>
      <c r="F63" s="43">
        <v>800</v>
      </c>
      <c r="G63" s="9" t="s">
        <v>0</v>
      </c>
    </row>
    <row r="64" spans="1:8" s="30" customFormat="1" x14ac:dyDescent="0.25">
      <c r="A64" s="11">
        <v>43747</v>
      </c>
      <c r="B64" s="9"/>
      <c r="C64" s="9" t="s">
        <v>158</v>
      </c>
      <c r="D64" s="9" t="s">
        <v>173</v>
      </c>
      <c r="E64" s="11">
        <v>43739</v>
      </c>
      <c r="F64" s="43">
        <v>138</v>
      </c>
      <c r="G64" s="9" t="s">
        <v>0</v>
      </c>
      <c r="H64" s="75"/>
    </row>
    <row r="65" spans="1:7" s="30" customFormat="1" x14ac:dyDescent="0.25">
      <c r="A65" s="11">
        <v>43752</v>
      </c>
      <c r="B65" s="9"/>
      <c r="C65" s="9" t="s">
        <v>203</v>
      </c>
      <c r="D65" s="20" t="s">
        <v>211</v>
      </c>
      <c r="E65" s="11">
        <v>43752</v>
      </c>
      <c r="F65" s="43">
        <v>84.1</v>
      </c>
      <c r="G65" s="9" t="s">
        <v>40</v>
      </c>
    </row>
    <row r="66" spans="1:7" s="30" customFormat="1" x14ac:dyDescent="0.25">
      <c r="A66" s="11">
        <v>43752</v>
      </c>
      <c r="B66" s="9"/>
      <c r="C66" s="9" t="s">
        <v>203</v>
      </c>
      <c r="D66" s="20" t="s">
        <v>212</v>
      </c>
      <c r="E66" s="11">
        <v>43752</v>
      </c>
      <c r="F66" s="43">
        <v>45.97</v>
      </c>
      <c r="G66" s="9" t="s">
        <v>40</v>
      </c>
    </row>
    <row r="67" spans="1:7" s="30" customFormat="1" x14ac:dyDescent="0.25">
      <c r="A67" s="11">
        <v>43751</v>
      </c>
      <c r="B67" s="9"/>
      <c r="C67" s="9" t="s">
        <v>228</v>
      </c>
      <c r="D67" s="9" t="s">
        <v>229</v>
      </c>
      <c r="E67" s="11">
        <v>43751</v>
      </c>
      <c r="F67" s="43">
        <v>54.54</v>
      </c>
      <c r="G67" s="9" t="s">
        <v>40</v>
      </c>
    </row>
    <row r="68" spans="1:7" s="30" customFormat="1" x14ac:dyDescent="0.25">
      <c r="A68" s="9"/>
      <c r="B68" s="9"/>
      <c r="C68" s="9"/>
      <c r="D68" s="9"/>
      <c r="E68" s="9"/>
      <c r="F68" s="9"/>
      <c r="G68" s="9"/>
    </row>
    <row r="69" spans="1:7" s="30" customFormat="1" x14ac:dyDescent="0.25">
      <c r="A69" s="9"/>
      <c r="B69" s="9"/>
      <c r="C69" s="9"/>
      <c r="D69" s="9"/>
      <c r="E69" s="9"/>
      <c r="F69" s="25"/>
      <c r="G69" s="9"/>
    </row>
    <row r="70" spans="1:7" s="30" customFormat="1" ht="16.5" customHeight="1" x14ac:dyDescent="0.25">
      <c r="A70" s="14"/>
      <c r="B70" s="14"/>
      <c r="C70" s="99" t="s">
        <v>126</v>
      </c>
      <c r="D70" s="100"/>
      <c r="E70" s="101"/>
      <c r="F70" s="29">
        <f>SUM(F71:F73)</f>
        <v>762.5</v>
      </c>
      <c r="G70" s="14"/>
    </row>
    <row r="71" spans="1:7" s="30" customFormat="1" x14ac:dyDescent="0.25">
      <c r="A71" s="11">
        <v>43745</v>
      </c>
      <c r="B71" s="9"/>
      <c r="C71" s="9" t="s">
        <v>56</v>
      </c>
      <c r="D71" s="9"/>
      <c r="E71" s="9"/>
      <c r="F71" s="43">
        <v>540</v>
      </c>
      <c r="G71" s="9" t="s">
        <v>0</v>
      </c>
    </row>
    <row r="72" spans="1:7" s="30" customFormat="1" x14ac:dyDescent="0.25">
      <c r="A72" s="11">
        <v>43810</v>
      </c>
      <c r="B72" s="9"/>
      <c r="C72" s="9" t="s">
        <v>191</v>
      </c>
      <c r="D72" s="9"/>
      <c r="E72" s="9"/>
      <c r="F72" s="43">
        <v>222.5</v>
      </c>
      <c r="G72" s="9" t="s">
        <v>0</v>
      </c>
    </row>
    <row r="73" spans="1:7" s="30" customFormat="1" x14ac:dyDescent="0.25">
      <c r="A73" s="11"/>
      <c r="B73" s="9"/>
      <c r="C73" s="9"/>
      <c r="D73" s="9"/>
      <c r="E73" s="9"/>
      <c r="F73" s="43"/>
      <c r="G73" s="9"/>
    </row>
    <row r="74" spans="1:7" s="30" customFormat="1" x14ac:dyDescent="0.25">
      <c r="A74" s="51"/>
      <c r="B74" s="15"/>
      <c r="C74" s="46"/>
      <c r="D74" s="15"/>
      <c r="E74" s="51"/>
      <c r="F74" s="52"/>
      <c r="G74" s="15"/>
    </row>
    <row r="75" spans="1:7" s="30" customFormat="1" ht="16.5" customHeight="1" x14ac:dyDescent="0.25">
      <c r="A75" s="14"/>
      <c r="B75" s="14"/>
      <c r="C75" s="99" t="s">
        <v>127</v>
      </c>
      <c r="D75" s="100"/>
      <c r="E75" s="101"/>
      <c r="F75" s="29">
        <f>SUM(F76:F78)</f>
        <v>1862.61</v>
      </c>
      <c r="G75" s="14"/>
    </row>
    <row r="76" spans="1:7" s="30" customFormat="1" x14ac:dyDescent="0.25">
      <c r="A76" s="51">
        <v>44012</v>
      </c>
      <c r="B76" s="15"/>
      <c r="C76" s="15" t="s">
        <v>285</v>
      </c>
      <c r="D76" s="15" t="s">
        <v>286</v>
      </c>
      <c r="E76" s="51">
        <v>44008</v>
      </c>
      <c r="F76" s="52">
        <v>180.65</v>
      </c>
      <c r="G76" s="9" t="s">
        <v>0</v>
      </c>
    </row>
    <row r="77" spans="1:7" s="30" customFormat="1" x14ac:dyDescent="0.25">
      <c r="A77" s="51">
        <v>44012</v>
      </c>
      <c r="B77" s="15"/>
      <c r="C77" s="15" t="s">
        <v>288</v>
      </c>
      <c r="D77" s="15" t="s">
        <v>287</v>
      </c>
      <c r="E77" s="51">
        <v>44008</v>
      </c>
      <c r="F77" s="52">
        <v>294.3</v>
      </c>
      <c r="G77" s="9" t="s">
        <v>0</v>
      </c>
    </row>
    <row r="78" spans="1:7" s="30" customFormat="1" x14ac:dyDescent="0.25">
      <c r="A78" s="51">
        <v>44012</v>
      </c>
      <c r="B78" s="15"/>
      <c r="C78" s="15" t="s">
        <v>290</v>
      </c>
      <c r="D78" s="15" t="s">
        <v>289</v>
      </c>
      <c r="E78" s="51">
        <v>44007</v>
      </c>
      <c r="F78" s="52">
        <f>2429.16-1041.5</f>
        <v>1387.6599999999999</v>
      </c>
      <c r="G78" s="9" t="s">
        <v>0</v>
      </c>
    </row>
    <row r="79" spans="1:7" s="30" customFormat="1" x14ac:dyDescent="0.25">
      <c r="A79" s="51"/>
      <c r="B79" s="15"/>
      <c r="C79" s="46"/>
      <c r="D79" s="15"/>
      <c r="E79" s="51"/>
      <c r="F79" s="52"/>
      <c r="G79" s="9"/>
    </row>
    <row r="80" spans="1:7" s="30" customFormat="1" x14ac:dyDescent="0.25">
      <c r="A80" s="9"/>
      <c r="B80" s="9"/>
      <c r="C80" s="9"/>
      <c r="D80" s="9"/>
      <c r="E80" s="9"/>
      <c r="F80" s="25"/>
      <c r="G80" s="9"/>
    </row>
    <row r="81" spans="1:8" s="30" customFormat="1" ht="15.75" customHeight="1" x14ac:dyDescent="0.25">
      <c r="A81" s="14"/>
      <c r="B81" s="14"/>
      <c r="C81" s="99" t="s">
        <v>128</v>
      </c>
      <c r="D81" s="100"/>
      <c r="E81" s="101"/>
      <c r="F81" s="29">
        <f>SUM(F82:F89)</f>
        <v>1200</v>
      </c>
      <c r="G81" s="14"/>
    </row>
    <row r="82" spans="1:8" s="30" customFormat="1" x14ac:dyDescent="0.25">
      <c r="A82" s="51">
        <v>44013</v>
      </c>
      <c r="B82" s="15"/>
      <c r="C82" s="57" t="s">
        <v>291</v>
      </c>
      <c r="D82" s="15"/>
      <c r="E82" s="51">
        <v>44012</v>
      </c>
      <c r="F82" s="52">
        <v>100</v>
      </c>
      <c r="G82" s="9" t="s">
        <v>0</v>
      </c>
    </row>
    <row r="83" spans="1:8" s="30" customFormat="1" x14ac:dyDescent="0.25">
      <c r="A83" s="51">
        <v>44013</v>
      </c>
      <c r="B83" s="15"/>
      <c r="C83" s="57" t="s">
        <v>292</v>
      </c>
      <c r="D83" s="15"/>
      <c r="E83" s="51">
        <v>44012</v>
      </c>
      <c r="F83" s="52">
        <v>200</v>
      </c>
      <c r="G83" s="9" t="s">
        <v>0</v>
      </c>
    </row>
    <row r="84" spans="1:8" s="30" customFormat="1" x14ac:dyDescent="0.25">
      <c r="A84" s="51">
        <v>44013</v>
      </c>
      <c r="B84" s="15"/>
      <c r="C84" s="57" t="s">
        <v>293</v>
      </c>
      <c r="D84" s="15"/>
      <c r="E84" s="51">
        <v>44012</v>
      </c>
      <c r="F84" s="52">
        <v>100</v>
      </c>
      <c r="G84" s="9" t="s">
        <v>0</v>
      </c>
    </row>
    <row r="85" spans="1:8" s="30" customFormat="1" x14ac:dyDescent="0.25">
      <c r="A85" s="51">
        <v>44013</v>
      </c>
      <c r="B85" s="15"/>
      <c r="C85" s="57" t="s">
        <v>294</v>
      </c>
      <c r="D85" s="15"/>
      <c r="E85" s="51">
        <v>44012</v>
      </c>
      <c r="F85" s="52">
        <v>100</v>
      </c>
      <c r="G85" s="9" t="s">
        <v>0</v>
      </c>
    </row>
    <row r="86" spans="1:8" s="30" customFormat="1" x14ac:dyDescent="0.25">
      <c r="A86" s="51">
        <v>44013</v>
      </c>
      <c r="B86" s="15"/>
      <c r="C86" s="57" t="s">
        <v>295</v>
      </c>
      <c r="D86" s="15"/>
      <c r="E86" s="51">
        <v>44012</v>
      </c>
      <c r="F86" s="52">
        <v>100</v>
      </c>
      <c r="G86" s="9" t="s">
        <v>0</v>
      </c>
    </row>
    <row r="87" spans="1:8" s="30" customFormat="1" x14ac:dyDescent="0.25">
      <c r="A87" s="51">
        <v>44013</v>
      </c>
      <c r="B87" s="15"/>
      <c r="C87" s="57" t="s">
        <v>296</v>
      </c>
      <c r="D87" s="15"/>
      <c r="E87" s="51">
        <v>44012</v>
      </c>
      <c r="F87" s="52">
        <v>100</v>
      </c>
      <c r="G87" s="9" t="s">
        <v>0</v>
      </c>
    </row>
    <row r="88" spans="1:8" s="30" customFormat="1" ht="14.25" customHeight="1" x14ac:dyDescent="0.25">
      <c r="A88" s="51">
        <v>44027</v>
      </c>
      <c r="B88" s="15"/>
      <c r="C88" s="57" t="s">
        <v>299</v>
      </c>
      <c r="D88" s="15"/>
      <c r="E88" s="51">
        <v>44012</v>
      </c>
      <c r="F88" s="52">
        <v>100</v>
      </c>
      <c r="G88" s="9" t="s">
        <v>0</v>
      </c>
    </row>
    <row r="89" spans="1:8" s="30" customFormat="1" ht="14.25" customHeight="1" x14ac:dyDescent="0.25">
      <c r="A89" s="51">
        <v>44027</v>
      </c>
      <c r="B89" s="15"/>
      <c r="C89" s="57" t="s">
        <v>300</v>
      </c>
      <c r="D89" s="15"/>
      <c r="E89" s="51">
        <v>44012</v>
      </c>
      <c r="F89" s="52">
        <v>400</v>
      </c>
      <c r="G89" s="9" t="s">
        <v>40</v>
      </c>
    </row>
    <row r="90" spans="1:8" s="30" customFormat="1" x14ac:dyDescent="0.25">
      <c r="A90" s="51"/>
      <c r="B90" s="15"/>
      <c r="C90" s="57"/>
      <c r="D90" s="15"/>
      <c r="E90" s="51"/>
      <c r="F90" s="52"/>
      <c r="G90" s="9"/>
    </row>
    <row r="91" spans="1:8" s="30" customFormat="1" x14ac:dyDescent="0.25">
      <c r="A91" s="9"/>
      <c r="B91" s="9"/>
      <c r="C91" s="9"/>
      <c r="D91" s="9"/>
      <c r="E91" s="9"/>
      <c r="F91" s="25"/>
      <c r="G91" s="9"/>
    </row>
    <row r="92" spans="1:8" s="1" customFormat="1" x14ac:dyDescent="0.25">
      <c r="A92" s="14"/>
      <c r="B92" s="14"/>
      <c r="C92" s="83" t="s">
        <v>129</v>
      </c>
      <c r="D92" s="14"/>
      <c r="E92" s="14"/>
      <c r="F92" s="29">
        <f>SUM(F93:F94)</f>
        <v>1558.1</v>
      </c>
      <c r="G92" s="14"/>
    </row>
    <row r="93" spans="1:8" s="6" customFormat="1" x14ac:dyDescent="0.25">
      <c r="A93" s="51">
        <v>44012</v>
      </c>
      <c r="B93" s="15"/>
      <c r="C93" s="15" t="s">
        <v>297</v>
      </c>
      <c r="D93" s="15" t="s">
        <v>284</v>
      </c>
      <c r="E93" s="51">
        <v>44007</v>
      </c>
      <c r="F93" s="52">
        <v>516.6</v>
      </c>
      <c r="G93" s="9" t="s">
        <v>0</v>
      </c>
      <c r="H93" s="30"/>
    </row>
    <row r="94" spans="1:8" s="30" customFormat="1" x14ac:dyDescent="0.25">
      <c r="A94" s="51">
        <v>44012</v>
      </c>
      <c r="B94" s="15"/>
      <c r="C94" s="15" t="s">
        <v>290</v>
      </c>
      <c r="D94" s="15" t="s">
        <v>289</v>
      </c>
      <c r="E94" s="51">
        <v>44007</v>
      </c>
      <c r="F94" s="52">
        <v>1041.5</v>
      </c>
      <c r="G94" s="9" t="s">
        <v>0</v>
      </c>
    </row>
    <row r="95" spans="1:8" s="30" customFormat="1" x14ac:dyDescent="0.25">
      <c r="A95" s="51"/>
      <c r="B95" s="15"/>
      <c r="C95" s="15"/>
      <c r="D95" s="15"/>
      <c r="E95" s="51"/>
      <c r="F95" s="52"/>
      <c r="G95" s="9"/>
    </row>
    <row r="96" spans="1:8" s="6" customFormat="1" x14ac:dyDescent="0.25">
      <c r="A96" s="9"/>
      <c r="B96" s="9"/>
      <c r="C96" s="9"/>
      <c r="D96" s="9"/>
      <c r="E96" s="9"/>
      <c r="F96" s="25"/>
      <c r="G96" s="9"/>
    </row>
    <row r="97" spans="1:7" s="30" customFormat="1" x14ac:dyDescent="0.25">
      <c r="A97" s="14"/>
      <c r="B97" s="14"/>
      <c r="C97" s="83" t="s">
        <v>130</v>
      </c>
      <c r="D97" s="14"/>
      <c r="E97" s="14"/>
      <c r="F97" s="29"/>
      <c r="G97" s="14"/>
    </row>
    <row r="98" spans="1:7" s="30" customFormat="1" x14ac:dyDescent="0.25"/>
    <row r="99" spans="1:7" s="30" customFormat="1" x14ac:dyDescent="0.25">
      <c r="A99" s="9"/>
      <c r="B99" s="9"/>
      <c r="C99" s="9"/>
      <c r="D99" s="9"/>
      <c r="E99" s="9"/>
      <c r="F99" s="25"/>
      <c r="G99" s="9"/>
    </row>
    <row r="100" spans="1:7" s="30" customFormat="1" x14ac:dyDescent="0.25">
      <c r="A100" s="9"/>
      <c r="B100" s="9"/>
      <c r="C100" s="9"/>
      <c r="D100" s="9"/>
      <c r="E100" s="9"/>
      <c r="F100" s="25"/>
      <c r="G100" s="9"/>
    </row>
    <row r="101" spans="1:7" s="30" customFormat="1" x14ac:dyDescent="0.25">
      <c r="A101" s="14"/>
      <c r="B101" s="14"/>
      <c r="C101" s="83" t="s">
        <v>131</v>
      </c>
      <c r="D101" s="14"/>
      <c r="E101" s="14"/>
      <c r="F101" s="29">
        <f>SUM(F102:F102)</f>
        <v>0</v>
      </c>
      <c r="G101" s="14"/>
    </row>
    <row r="102" spans="1:7" s="30" customFormat="1" x14ac:dyDescent="0.25">
      <c r="A102" s="40"/>
      <c r="B102" s="41"/>
      <c r="C102" s="9"/>
      <c r="D102" s="21"/>
      <c r="E102" s="40"/>
      <c r="F102" s="61"/>
      <c r="G102" s="9"/>
    </row>
    <row r="103" spans="1:7" s="30" customFormat="1" x14ac:dyDescent="0.25">
      <c r="A103" s="11"/>
      <c r="B103" s="9"/>
      <c r="C103" s="9"/>
      <c r="D103" s="21"/>
      <c r="E103" s="11"/>
      <c r="F103" s="25"/>
      <c r="G103" s="9"/>
    </row>
    <row r="104" spans="1:7" s="30" customFormat="1" x14ac:dyDescent="0.25">
      <c r="A104" s="14"/>
      <c r="B104" s="14"/>
      <c r="C104" s="83" t="s">
        <v>132</v>
      </c>
      <c r="D104" s="14"/>
      <c r="E104" s="14"/>
      <c r="F104" s="29">
        <f>SUM(F105:F106)</f>
        <v>2111</v>
      </c>
      <c r="G104" s="14"/>
    </row>
    <row r="105" spans="1:7" s="30" customFormat="1" x14ac:dyDescent="0.25">
      <c r="A105" s="11">
        <v>43822</v>
      </c>
      <c r="B105" s="9"/>
      <c r="C105" s="9" t="s">
        <v>195</v>
      </c>
      <c r="D105" s="9" t="s">
        <v>194</v>
      </c>
      <c r="E105" s="11">
        <v>43810</v>
      </c>
      <c r="F105" s="43">
        <v>1050</v>
      </c>
      <c r="G105" s="9" t="s">
        <v>0</v>
      </c>
    </row>
    <row r="106" spans="1:7" s="30" customFormat="1" x14ac:dyDescent="0.25">
      <c r="A106" s="11">
        <v>43916</v>
      </c>
      <c r="B106" s="9"/>
      <c r="C106" s="9" t="s">
        <v>195</v>
      </c>
      <c r="D106" s="9" t="s">
        <v>239</v>
      </c>
      <c r="E106" s="11">
        <v>43872</v>
      </c>
      <c r="F106" s="43">
        <v>1061</v>
      </c>
      <c r="G106" s="9" t="s">
        <v>0</v>
      </c>
    </row>
    <row r="107" spans="1:7" s="30" customFormat="1" x14ac:dyDescent="0.25">
      <c r="A107" s="11"/>
      <c r="B107" s="9"/>
      <c r="C107" s="9"/>
      <c r="D107" s="21"/>
      <c r="E107" s="11"/>
      <c r="F107" s="61"/>
      <c r="G107" s="9"/>
    </row>
    <row r="108" spans="1:7" s="30" customFormat="1" x14ac:dyDescent="0.25">
      <c r="A108" s="9"/>
      <c r="B108" s="9"/>
      <c r="C108" s="9"/>
      <c r="D108" s="9"/>
      <c r="E108" s="9"/>
      <c r="F108" s="25"/>
      <c r="G108" s="9"/>
    </row>
    <row r="109" spans="1:7" s="6" customFormat="1" x14ac:dyDescent="0.25">
      <c r="A109" s="14"/>
      <c r="B109" s="14"/>
      <c r="C109" s="83" t="s">
        <v>133</v>
      </c>
      <c r="D109" s="14"/>
      <c r="E109" s="14"/>
      <c r="F109" s="29">
        <f>SUM(F110)</f>
        <v>528.96</v>
      </c>
      <c r="G109" s="14"/>
    </row>
    <row r="110" spans="1:7" s="30" customFormat="1" ht="30" x14ac:dyDescent="0.25">
      <c r="A110" s="11">
        <v>43916</v>
      </c>
      <c r="B110" s="9"/>
      <c r="C110" s="9" t="s">
        <v>245</v>
      </c>
      <c r="D110" s="21" t="s">
        <v>246</v>
      </c>
      <c r="E110" s="11">
        <v>44139</v>
      </c>
      <c r="F110" s="25">
        <v>528.96</v>
      </c>
      <c r="G110" s="9" t="s">
        <v>0</v>
      </c>
    </row>
    <row r="111" spans="1:7" s="30" customFormat="1" x14ac:dyDescent="0.25">
      <c r="A111" s="11"/>
      <c r="B111" s="9"/>
      <c r="C111" s="9"/>
      <c r="D111" s="21"/>
      <c r="E111" s="11"/>
      <c r="F111" s="25"/>
      <c r="G111" s="9"/>
    </row>
    <row r="112" spans="1:7" s="6" customFormat="1" x14ac:dyDescent="0.25">
      <c r="A112" s="11"/>
      <c r="B112" s="9"/>
      <c r="C112" s="9"/>
      <c r="D112" s="21"/>
      <c r="E112" s="11"/>
      <c r="F112" s="25"/>
      <c r="G112" s="9"/>
    </row>
    <row r="113" spans="1:8" s="30" customFormat="1" x14ac:dyDescent="0.25">
      <c r="A113" s="24"/>
      <c r="B113" s="14"/>
      <c r="C113" s="83" t="s">
        <v>134</v>
      </c>
      <c r="D113" s="18"/>
      <c r="E113" s="24"/>
      <c r="F113" s="29">
        <f>SUM(F114:F114)</f>
        <v>0</v>
      </c>
      <c r="G113" s="14"/>
    </row>
    <row r="114" spans="1:8" s="30" customFormat="1" x14ac:dyDescent="0.25">
      <c r="A114" s="11"/>
      <c r="B114" s="9"/>
      <c r="C114" s="9"/>
      <c r="D114" s="21"/>
      <c r="E114" s="11"/>
      <c r="F114" s="25"/>
      <c r="G114" s="9"/>
    </row>
    <row r="115" spans="1:8" s="30" customFormat="1" x14ac:dyDescent="0.25">
      <c r="A115" s="11"/>
      <c r="B115" s="9"/>
      <c r="C115" s="9"/>
      <c r="D115" s="21"/>
      <c r="E115" s="11"/>
      <c r="F115" s="25"/>
      <c r="G115" s="9"/>
    </row>
    <row r="116" spans="1:8" s="30" customFormat="1" ht="26.25" customHeight="1" x14ac:dyDescent="0.25">
      <c r="A116" s="24"/>
      <c r="B116" s="14"/>
      <c r="C116" s="99" t="s">
        <v>135</v>
      </c>
      <c r="D116" s="100"/>
      <c r="E116" s="101"/>
      <c r="F116" s="29">
        <f>SUM(F117:F126)</f>
        <v>1750.1</v>
      </c>
      <c r="G116" s="14"/>
    </row>
    <row r="117" spans="1:8" s="30" customFormat="1" x14ac:dyDescent="0.25">
      <c r="A117" s="48">
        <v>43628</v>
      </c>
      <c r="B117" s="46"/>
      <c r="C117" s="15" t="s">
        <v>196</v>
      </c>
      <c r="D117" s="15" t="s">
        <v>197</v>
      </c>
      <c r="E117" s="48">
        <v>43628</v>
      </c>
      <c r="F117" s="52">
        <v>576</v>
      </c>
      <c r="G117" s="15" t="s">
        <v>40</v>
      </c>
    </row>
    <row r="118" spans="1:8" s="30" customFormat="1" x14ac:dyDescent="0.25">
      <c r="A118" s="48">
        <v>43628</v>
      </c>
      <c r="B118" s="46"/>
      <c r="C118" s="15" t="s">
        <v>193</v>
      </c>
      <c r="D118" s="15" t="s">
        <v>198</v>
      </c>
      <c r="E118" s="48">
        <v>43628</v>
      </c>
      <c r="F118" s="52">
        <v>240</v>
      </c>
      <c r="G118" s="15" t="s">
        <v>40</v>
      </c>
    </row>
    <row r="119" spans="1:8" s="30" customFormat="1" x14ac:dyDescent="0.25">
      <c r="A119" s="48">
        <v>43704</v>
      </c>
      <c r="B119" s="46"/>
      <c r="C119" s="15" t="s">
        <v>199</v>
      </c>
      <c r="D119" s="15" t="s">
        <v>200</v>
      </c>
      <c r="E119" s="48">
        <v>43710</v>
      </c>
      <c r="F119" s="52">
        <v>384</v>
      </c>
      <c r="G119" s="15" t="s">
        <v>40</v>
      </c>
    </row>
    <row r="120" spans="1:8" s="30" customFormat="1" x14ac:dyDescent="0.25">
      <c r="A120" s="48">
        <v>43691</v>
      </c>
      <c r="B120" s="46"/>
      <c r="C120" s="15" t="s">
        <v>201</v>
      </c>
      <c r="D120" s="15" t="s">
        <v>202</v>
      </c>
      <c r="E120" s="48">
        <v>43691</v>
      </c>
      <c r="F120" s="52">
        <v>20.6</v>
      </c>
      <c r="G120" s="15" t="s">
        <v>40</v>
      </c>
    </row>
    <row r="121" spans="1:8" s="30" customFormat="1" x14ac:dyDescent="0.25">
      <c r="A121" s="48">
        <v>43614</v>
      </c>
      <c r="B121" s="46"/>
      <c r="C121" s="15" t="s">
        <v>203</v>
      </c>
      <c r="D121" s="15" t="s">
        <v>204</v>
      </c>
      <c r="E121" s="48">
        <v>43614</v>
      </c>
      <c r="F121" s="52">
        <v>73.599999999999994</v>
      </c>
      <c r="G121" s="15" t="s">
        <v>40</v>
      </c>
    </row>
    <row r="122" spans="1:8" s="30" customFormat="1" x14ac:dyDescent="0.25">
      <c r="A122" s="48">
        <v>43689</v>
      </c>
      <c r="B122" s="46"/>
      <c r="C122" s="15" t="s">
        <v>206</v>
      </c>
      <c r="D122" s="15" t="s">
        <v>205</v>
      </c>
      <c r="E122" s="48">
        <v>43689</v>
      </c>
      <c r="F122" s="52">
        <v>20.7</v>
      </c>
      <c r="G122" s="15" t="s">
        <v>40</v>
      </c>
    </row>
    <row r="123" spans="1:8" s="30" customFormat="1" x14ac:dyDescent="0.25">
      <c r="A123" s="48">
        <v>43725</v>
      </c>
      <c r="B123" s="46"/>
      <c r="C123" s="15" t="s">
        <v>161</v>
      </c>
      <c r="D123" s="15" t="s">
        <v>162</v>
      </c>
      <c r="E123" s="48">
        <v>43678</v>
      </c>
      <c r="F123" s="52">
        <v>145.19999999999999</v>
      </c>
      <c r="G123" s="15" t="s">
        <v>0</v>
      </c>
      <c r="H123" s="76"/>
    </row>
    <row r="124" spans="1:8" s="30" customFormat="1" x14ac:dyDescent="0.25">
      <c r="A124" s="48">
        <v>43810</v>
      </c>
      <c r="B124" s="46"/>
      <c r="C124" s="15" t="s">
        <v>187</v>
      </c>
      <c r="D124" s="15" t="s">
        <v>188</v>
      </c>
      <c r="E124" s="48">
        <v>43808</v>
      </c>
      <c r="F124" s="52">
        <v>80</v>
      </c>
      <c r="G124" s="15" t="s">
        <v>0</v>
      </c>
      <c r="H124" s="76"/>
    </row>
    <row r="125" spans="1:8" s="30" customFormat="1" x14ac:dyDescent="0.25">
      <c r="A125" s="48">
        <v>43815</v>
      </c>
      <c r="B125" s="46"/>
      <c r="C125" s="15" t="s">
        <v>189</v>
      </c>
      <c r="D125" s="15" t="s">
        <v>190</v>
      </c>
      <c r="E125" s="48">
        <v>43810</v>
      </c>
      <c r="F125" s="52">
        <v>66</v>
      </c>
      <c r="G125" s="15" t="s">
        <v>0</v>
      </c>
      <c r="H125" s="76"/>
    </row>
    <row r="126" spans="1:8" s="30" customFormat="1" x14ac:dyDescent="0.25">
      <c r="A126" s="51">
        <v>43945</v>
      </c>
      <c r="B126" s="15"/>
      <c r="C126" s="15" t="s">
        <v>256</v>
      </c>
      <c r="D126" s="15" t="s">
        <v>257</v>
      </c>
      <c r="E126" s="51">
        <v>43943</v>
      </c>
      <c r="F126" s="52">
        <v>144</v>
      </c>
      <c r="G126" s="9" t="s">
        <v>0</v>
      </c>
    </row>
    <row r="127" spans="1:8" s="30" customFormat="1" x14ac:dyDescent="0.25">
      <c r="A127" s="51"/>
      <c r="B127" s="15"/>
      <c r="C127" s="15"/>
      <c r="D127" s="15"/>
      <c r="E127" s="51"/>
      <c r="F127" s="52"/>
      <c r="G127" s="9"/>
    </row>
    <row r="128" spans="1:8" s="30" customFormat="1" x14ac:dyDescent="0.25">
      <c r="A128" s="11"/>
      <c r="B128" s="9"/>
      <c r="C128" s="9"/>
      <c r="D128" s="21"/>
      <c r="E128" s="11"/>
      <c r="F128" s="25"/>
      <c r="G128" s="9"/>
    </row>
    <row r="129" spans="1:7" s="30" customFormat="1" ht="19.5" customHeight="1" x14ac:dyDescent="0.25">
      <c r="A129" s="24"/>
      <c r="B129" s="14"/>
      <c r="C129" s="99" t="s">
        <v>252</v>
      </c>
      <c r="D129" s="100"/>
      <c r="E129" s="101"/>
      <c r="F129" s="29">
        <f>SUM(F130:F130)</f>
        <v>19.3</v>
      </c>
      <c r="G129" s="14"/>
    </row>
    <row r="130" spans="1:7" s="30" customFormat="1" x14ac:dyDescent="0.25">
      <c r="A130" s="11">
        <v>43775</v>
      </c>
      <c r="B130" s="9"/>
      <c r="C130" s="9" t="s">
        <v>203</v>
      </c>
      <c r="D130" s="20" t="s">
        <v>213</v>
      </c>
      <c r="E130" s="11">
        <v>43775</v>
      </c>
      <c r="F130" s="43">
        <v>19.3</v>
      </c>
      <c r="G130" s="9" t="s">
        <v>40</v>
      </c>
    </row>
    <row r="131" spans="1:7" s="30" customFormat="1" x14ac:dyDescent="0.25">
      <c r="A131" s="11"/>
      <c r="B131" s="9"/>
      <c r="C131" s="9"/>
      <c r="D131" s="20"/>
      <c r="E131" s="11"/>
      <c r="F131" s="43"/>
      <c r="G131" s="9"/>
    </row>
    <row r="132" spans="1:7" s="30" customFormat="1" x14ac:dyDescent="0.25">
      <c r="A132" s="11"/>
      <c r="B132" s="9"/>
      <c r="C132" s="9"/>
      <c r="D132" s="21"/>
      <c r="E132" s="11"/>
      <c r="F132" s="25"/>
      <c r="G132" s="9"/>
    </row>
    <row r="133" spans="1:7" s="30" customFormat="1" x14ac:dyDescent="0.25">
      <c r="A133" s="24"/>
      <c r="B133" s="14"/>
      <c r="C133" s="99" t="s">
        <v>253</v>
      </c>
      <c r="D133" s="100"/>
      <c r="E133" s="101"/>
      <c r="F133" s="29">
        <f>SUM(F134:F142)</f>
        <v>19449.490000000002</v>
      </c>
      <c r="G133" s="14"/>
    </row>
    <row r="134" spans="1:7" s="30" customFormat="1" ht="30" x14ac:dyDescent="0.25">
      <c r="A134" s="51">
        <v>43935</v>
      </c>
      <c r="B134" s="15"/>
      <c r="C134" s="15" t="s">
        <v>248</v>
      </c>
      <c r="D134" s="57" t="s">
        <v>249</v>
      </c>
      <c r="E134" s="51">
        <v>43933</v>
      </c>
      <c r="F134" s="52">
        <v>1765</v>
      </c>
      <c r="G134" s="15" t="s">
        <v>0</v>
      </c>
    </row>
    <row r="135" spans="1:7" s="30" customFormat="1" ht="30" x14ac:dyDescent="0.25">
      <c r="A135" s="51">
        <v>43935</v>
      </c>
      <c r="B135" s="15"/>
      <c r="C135" s="15" t="s">
        <v>251</v>
      </c>
      <c r="D135" s="57" t="s">
        <v>250</v>
      </c>
      <c r="E135" s="51">
        <v>43934</v>
      </c>
      <c r="F135" s="52">
        <v>1189.98</v>
      </c>
      <c r="G135" s="15" t="s">
        <v>0</v>
      </c>
    </row>
    <row r="136" spans="1:7" s="30" customFormat="1" ht="30" x14ac:dyDescent="0.25">
      <c r="A136" s="11">
        <v>43937</v>
      </c>
      <c r="B136" s="9"/>
      <c r="C136" s="9"/>
      <c r="D136" s="57" t="s">
        <v>249</v>
      </c>
      <c r="E136" s="11">
        <v>43933</v>
      </c>
      <c r="F136" s="25">
        <f>2561-90</f>
        <v>2471</v>
      </c>
      <c r="G136" s="9" t="s">
        <v>0</v>
      </c>
    </row>
    <row r="137" spans="1:7" s="30" customFormat="1" x14ac:dyDescent="0.25">
      <c r="A137" s="11">
        <v>43956</v>
      </c>
      <c r="B137" s="9"/>
      <c r="C137" s="15" t="s">
        <v>259</v>
      </c>
      <c r="D137" s="57" t="s">
        <v>260</v>
      </c>
      <c r="E137" s="11">
        <v>43959</v>
      </c>
      <c r="F137" s="25">
        <v>13848</v>
      </c>
      <c r="G137" s="9" t="s">
        <v>0</v>
      </c>
    </row>
    <row r="138" spans="1:7" s="30" customFormat="1" ht="30" x14ac:dyDescent="0.25">
      <c r="A138" s="11">
        <v>43931</v>
      </c>
      <c r="B138" s="9"/>
      <c r="C138" s="15" t="s">
        <v>267</v>
      </c>
      <c r="D138" s="57" t="s">
        <v>268</v>
      </c>
      <c r="E138" s="11">
        <v>43931</v>
      </c>
      <c r="F138" s="25">
        <v>8.8800000000000008</v>
      </c>
      <c r="G138" s="9" t="s">
        <v>40</v>
      </c>
    </row>
    <row r="139" spans="1:7" s="30" customFormat="1" ht="30" x14ac:dyDescent="0.25">
      <c r="A139" s="11">
        <v>43965</v>
      </c>
      <c r="B139" s="9"/>
      <c r="C139" s="15" t="s">
        <v>269</v>
      </c>
      <c r="D139" s="57" t="s">
        <v>270</v>
      </c>
      <c r="E139" s="11">
        <v>43965</v>
      </c>
      <c r="F139" s="25">
        <v>68.25</v>
      </c>
      <c r="G139" s="9" t="s">
        <v>40</v>
      </c>
    </row>
    <row r="140" spans="1:7" s="30" customFormat="1" x14ac:dyDescent="0.25">
      <c r="A140" s="11">
        <v>43965</v>
      </c>
      <c r="B140" s="9"/>
      <c r="C140" s="15" t="s">
        <v>269</v>
      </c>
      <c r="D140" s="57"/>
      <c r="E140" s="11"/>
      <c r="F140" s="25">
        <v>5.38</v>
      </c>
      <c r="G140" s="9" t="s">
        <v>40</v>
      </c>
    </row>
    <row r="141" spans="1:7" s="30" customFormat="1" x14ac:dyDescent="0.25">
      <c r="A141" s="11">
        <v>43966</v>
      </c>
      <c r="B141" s="9"/>
      <c r="C141" s="15" t="s">
        <v>271</v>
      </c>
      <c r="D141" s="57" t="s">
        <v>272</v>
      </c>
      <c r="E141" s="11">
        <v>43966</v>
      </c>
      <c r="F141" s="25">
        <v>42</v>
      </c>
      <c r="G141" s="9" t="s">
        <v>40</v>
      </c>
    </row>
    <row r="142" spans="1:7" s="30" customFormat="1" ht="30" x14ac:dyDescent="0.25">
      <c r="A142" s="11">
        <v>43965</v>
      </c>
      <c r="B142" s="9"/>
      <c r="C142" s="15" t="s">
        <v>267</v>
      </c>
      <c r="D142" s="57" t="s">
        <v>273</v>
      </c>
      <c r="E142" s="11">
        <v>43965</v>
      </c>
      <c r="F142" s="25">
        <v>51</v>
      </c>
      <c r="G142" s="9" t="s">
        <v>40</v>
      </c>
    </row>
    <row r="143" spans="1:7" s="30" customFormat="1" x14ac:dyDescent="0.25">
      <c r="A143" s="11"/>
      <c r="B143" s="9"/>
      <c r="C143" s="9"/>
      <c r="D143" s="21"/>
      <c r="E143" s="11"/>
      <c r="F143" s="25"/>
      <c r="G143" s="9"/>
    </row>
    <row r="144" spans="1:7" s="30" customFormat="1" x14ac:dyDescent="0.25">
      <c r="A144" s="11"/>
      <c r="B144" s="9"/>
      <c r="C144" s="9"/>
      <c r="D144" s="21"/>
      <c r="E144" s="11"/>
      <c r="F144" s="25"/>
      <c r="G144" s="9"/>
    </row>
    <row r="145" spans="1:8" s="6" customFormat="1" x14ac:dyDescent="0.25">
      <c r="A145" s="24"/>
      <c r="B145" s="14"/>
      <c r="C145" s="85" t="s">
        <v>136</v>
      </c>
      <c r="D145" s="18"/>
      <c r="E145" s="24"/>
      <c r="F145" s="29">
        <f>SUM(F146:F151)</f>
        <v>612.92000000000007</v>
      </c>
      <c r="G145" s="14"/>
    </row>
    <row r="146" spans="1:8" s="30" customFormat="1" ht="30" x14ac:dyDescent="0.25">
      <c r="A146" s="11">
        <v>43713</v>
      </c>
      <c r="B146" s="9"/>
      <c r="C146" s="20" t="s">
        <v>158</v>
      </c>
      <c r="D146" s="20" t="s">
        <v>147</v>
      </c>
      <c r="E146" s="66">
        <v>43716</v>
      </c>
      <c r="F146" s="60">
        <v>140</v>
      </c>
      <c r="G146" s="56" t="s">
        <v>0</v>
      </c>
      <c r="H146" s="32"/>
    </row>
    <row r="147" spans="1:8" s="30" customFormat="1" x14ac:dyDescent="0.25">
      <c r="A147" s="11">
        <v>43707</v>
      </c>
      <c r="B147" s="9"/>
      <c r="C147" s="20" t="s">
        <v>207</v>
      </c>
      <c r="D147" s="20" t="s">
        <v>208</v>
      </c>
      <c r="E147" s="66">
        <v>43707</v>
      </c>
      <c r="F147" s="60">
        <v>21</v>
      </c>
      <c r="G147" s="56" t="s">
        <v>40</v>
      </c>
      <c r="H147" s="32"/>
    </row>
    <row r="148" spans="1:8" s="30" customFormat="1" x14ac:dyDescent="0.25">
      <c r="A148" s="11">
        <v>43713</v>
      </c>
      <c r="B148" s="9"/>
      <c r="C148" s="20" t="s">
        <v>203</v>
      </c>
      <c r="D148" s="20" t="s">
        <v>209</v>
      </c>
      <c r="E148" s="66">
        <v>43713</v>
      </c>
      <c r="F148" s="60">
        <v>44.5</v>
      </c>
      <c r="G148" s="56" t="s">
        <v>40</v>
      </c>
      <c r="H148" s="32"/>
    </row>
    <row r="149" spans="1:8" s="30" customFormat="1" x14ac:dyDescent="0.25">
      <c r="A149" s="11">
        <v>43687</v>
      </c>
      <c r="B149" s="9"/>
      <c r="C149" s="20" t="s">
        <v>163</v>
      </c>
      <c r="D149" s="20" t="s">
        <v>210</v>
      </c>
      <c r="E149" s="66">
        <v>43687</v>
      </c>
      <c r="F149" s="60">
        <v>40.75</v>
      </c>
      <c r="G149" s="56" t="s">
        <v>40</v>
      </c>
      <c r="H149" s="32"/>
    </row>
    <row r="150" spans="1:8" s="30" customFormat="1" ht="30" x14ac:dyDescent="0.25">
      <c r="A150" s="11">
        <v>43713</v>
      </c>
      <c r="B150" s="9"/>
      <c r="C150" s="20" t="s">
        <v>230</v>
      </c>
      <c r="D150" s="20" t="s">
        <v>231</v>
      </c>
      <c r="E150" s="66">
        <v>43713</v>
      </c>
      <c r="F150" s="60">
        <v>19.670000000000002</v>
      </c>
      <c r="G150" s="56" t="s">
        <v>40</v>
      </c>
      <c r="H150" s="32"/>
    </row>
    <row r="151" spans="1:8" s="30" customFormat="1" x14ac:dyDescent="0.25">
      <c r="A151" s="11">
        <v>43984</v>
      </c>
      <c r="B151" s="9"/>
      <c r="C151" s="20" t="s">
        <v>281</v>
      </c>
      <c r="D151" s="20" t="s">
        <v>282</v>
      </c>
      <c r="E151" s="66">
        <v>43947</v>
      </c>
      <c r="F151" s="60">
        <v>347</v>
      </c>
      <c r="G151" s="56" t="s">
        <v>40</v>
      </c>
      <c r="H151" s="32"/>
    </row>
    <row r="152" spans="1:8" s="30" customFormat="1" x14ac:dyDescent="0.25">
      <c r="A152" s="11"/>
      <c r="B152" s="9"/>
      <c r="C152" s="20"/>
      <c r="D152" s="20"/>
      <c r="E152" s="66"/>
      <c r="F152" s="60"/>
      <c r="G152" s="56"/>
      <c r="H152" s="32"/>
    </row>
    <row r="153" spans="1:8" s="1" customFormat="1" x14ac:dyDescent="0.25">
      <c r="A153" s="9"/>
      <c r="B153" s="9"/>
      <c r="C153" s="9"/>
      <c r="D153" s="9"/>
      <c r="E153" s="9"/>
      <c r="F153" s="25"/>
      <c r="G153" s="9"/>
    </row>
    <row r="154" spans="1:8" s="1" customFormat="1" x14ac:dyDescent="0.25">
      <c r="A154" s="14"/>
      <c r="B154" s="14"/>
      <c r="C154" s="83" t="s">
        <v>137</v>
      </c>
      <c r="D154" s="14"/>
      <c r="E154" s="14"/>
      <c r="F154" s="29">
        <f>SUM(F155)</f>
        <v>1500</v>
      </c>
      <c r="G154" s="14"/>
    </row>
    <row r="155" spans="1:8" s="30" customFormat="1" x14ac:dyDescent="0.25">
      <c r="A155" s="11">
        <v>43937</v>
      </c>
      <c r="B155" s="9"/>
      <c r="C155" s="9" t="s">
        <v>254</v>
      </c>
      <c r="D155" s="9" t="s">
        <v>255</v>
      </c>
      <c r="E155" s="9"/>
      <c r="F155" s="43">
        <v>1500</v>
      </c>
      <c r="G155" s="9" t="s">
        <v>40</v>
      </c>
    </row>
    <row r="156" spans="1:8" s="30" customFormat="1" x14ac:dyDescent="0.25">
      <c r="A156" s="11"/>
      <c r="B156" s="9"/>
      <c r="C156" s="9"/>
      <c r="D156" s="9"/>
      <c r="E156" s="9"/>
      <c r="F156" s="61"/>
      <c r="G156" s="9"/>
    </row>
    <row r="157" spans="1:8" s="6" customFormat="1" x14ac:dyDescent="0.25">
      <c r="A157" s="9"/>
      <c r="B157" s="9"/>
      <c r="C157" s="9"/>
      <c r="D157" s="9"/>
      <c r="E157" s="9"/>
      <c r="F157" s="25"/>
      <c r="G157" s="9"/>
    </row>
    <row r="158" spans="1:8" s="30" customFormat="1" x14ac:dyDescent="0.25">
      <c r="A158" s="87"/>
      <c r="B158" s="87"/>
      <c r="C158" s="89" t="s">
        <v>138</v>
      </c>
      <c r="D158" s="87"/>
      <c r="E158" s="87"/>
      <c r="F158" s="88"/>
      <c r="G158" s="87"/>
    </row>
    <row r="159" spans="1:8" s="30" customFormat="1" x14ac:dyDescent="0.25">
      <c r="A159" s="51"/>
      <c r="B159" s="15"/>
      <c r="C159" s="15"/>
      <c r="D159" s="15"/>
      <c r="E159" s="15"/>
      <c r="F159" s="52"/>
      <c r="G159" s="15"/>
    </row>
    <row r="160" spans="1:8" s="30" customFormat="1" x14ac:dyDescent="0.25">
      <c r="A160" s="9"/>
      <c r="B160" s="9"/>
      <c r="C160" s="9"/>
      <c r="D160" s="9"/>
      <c r="E160" s="9"/>
      <c r="F160" s="25"/>
      <c r="G160" s="9"/>
    </row>
    <row r="161" spans="1:7" x14ac:dyDescent="0.25">
      <c r="A161" s="14"/>
      <c r="B161" s="14"/>
      <c r="C161" s="83" t="s">
        <v>139</v>
      </c>
      <c r="D161" s="14"/>
      <c r="E161" s="14"/>
      <c r="F161" s="29"/>
      <c r="G161" s="14"/>
    </row>
    <row r="162" spans="1:7" s="30" customFormat="1" x14ac:dyDescent="0.25">
      <c r="A162" s="11"/>
      <c r="B162" s="9"/>
      <c r="C162" s="21"/>
      <c r="D162" s="21"/>
      <c r="E162" s="11"/>
      <c r="F162" s="61"/>
      <c r="G162" s="9"/>
    </row>
    <row r="163" spans="1:7" s="1" customFormat="1" x14ac:dyDescent="0.25">
      <c r="A163" s="9"/>
      <c r="B163" s="9"/>
      <c r="C163" s="9"/>
      <c r="D163" s="9"/>
      <c r="E163" s="9"/>
      <c r="F163" s="25"/>
      <c r="G163" s="9"/>
    </row>
    <row r="164" spans="1:7" s="6" customFormat="1" x14ac:dyDescent="0.25">
      <c r="A164" s="14"/>
      <c r="B164" s="14"/>
      <c r="C164" s="83" t="s">
        <v>140</v>
      </c>
      <c r="D164" s="14"/>
      <c r="E164" s="14"/>
      <c r="F164" s="29">
        <f>SUM(F165:F166)</f>
        <v>15.05</v>
      </c>
      <c r="G164" s="14"/>
    </row>
    <row r="165" spans="1:7" s="30" customFormat="1" x14ac:dyDescent="0.25">
      <c r="A165" s="54">
        <v>43993</v>
      </c>
      <c r="B165" s="92"/>
      <c r="C165" s="93" t="s">
        <v>269</v>
      </c>
      <c r="D165" s="53" t="s">
        <v>283</v>
      </c>
      <c r="E165" s="54">
        <v>43993</v>
      </c>
      <c r="F165" s="94">
        <v>9.67</v>
      </c>
      <c r="G165" s="53" t="s">
        <v>40</v>
      </c>
    </row>
    <row r="166" spans="1:7" s="30" customFormat="1" x14ac:dyDescent="0.25">
      <c r="A166" s="54">
        <v>43967</v>
      </c>
      <c r="B166" s="91"/>
      <c r="C166" s="93" t="s">
        <v>269</v>
      </c>
      <c r="D166" s="53" t="s">
        <v>283</v>
      </c>
      <c r="E166" s="54">
        <v>43967</v>
      </c>
      <c r="F166" s="95">
        <v>5.38</v>
      </c>
      <c r="G166" s="53" t="s">
        <v>40</v>
      </c>
    </row>
    <row r="167" spans="1:7" s="30" customFormat="1" x14ac:dyDescent="0.25">
      <c r="A167" s="11"/>
      <c r="B167" s="9"/>
      <c r="C167" s="9"/>
      <c r="D167" s="9"/>
      <c r="E167" s="11"/>
      <c r="F167" s="25"/>
      <c r="G167" s="9"/>
    </row>
    <row r="168" spans="1:7" s="30" customFormat="1" x14ac:dyDescent="0.25">
      <c r="A168" s="11"/>
      <c r="B168" s="9"/>
      <c r="C168" s="9"/>
      <c r="D168" s="9"/>
      <c r="E168" s="11"/>
      <c r="F168" s="25"/>
      <c r="G168" s="9"/>
    </row>
    <row r="169" spans="1:7" s="30" customFormat="1" ht="16.5" customHeight="1" x14ac:dyDescent="0.25">
      <c r="A169" s="14"/>
      <c r="B169" s="14"/>
      <c r="C169" s="96" t="s">
        <v>141</v>
      </c>
      <c r="D169" s="97"/>
      <c r="E169" s="98"/>
      <c r="F169" s="29">
        <f>SUM(F170:F170)</f>
        <v>390.6</v>
      </c>
      <c r="G169" s="14"/>
    </row>
    <row r="170" spans="1:7" s="30" customFormat="1" ht="30" x14ac:dyDescent="0.25">
      <c r="A170" s="11">
        <v>43727</v>
      </c>
      <c r="B170" s="15"/>
      <c r="C170" s="9" t="s">
        <v>163</v>
      </c>
      <c r="D170" s="21" t="s">
        <v>164</v>
      </c>
      <c r="E170" s="11">
        <v>43721</v>
      </c>
      <c r="F170" s="61">
        <v>390.6</v>
      </c>
      <c r="G170" s="20" t="s">
        <v>0</v>
      </c>
    </row>
    <row r="171" spans="1:7" s="30" customFormat="1" x14ac:dyDescent="0.25">
      <c r="A171" s="11"/>
      <c r="B171" s="15"/>
      <c r="C171" s="9"/>
      <c r="D171" s="21"/>
      <c r="E171" s="11"/>
      <c r="F171" s="61"/>
      <c r="G171" s="20"/>
    </row>
    <row r="172" spans="1:7" s="6" customFormat="1" x14ac:dyDescent="0.25">
      <c r="A172" s="9"/>
      <c r="B172" s="9"/>
      <c r="C172" s="9"/>
      <c r="D172" s="9"/>
      <c r="E172" s="9"/>
      <c r="F172" s="25"/>
      <c r="G172" s="9"/>
    </row>
    <row r="173" spans="1:7" s="1" customFormat="1" x14ac:dyDescent="0.25">
      <c r="A173" s="14"/>
      <c r="B173" s="14"/>
      <c r="C173" s="86" t="s">
        <v>142</v>
      </c>
      <c r="D173" s="14"/>
      <c r="E173" s="14"/>
      <c r="F173" s="29">
        <f>SUM(F174:F175)</f>
        <v>960</v>
      </c>
      <c r="G173" s="14"/>
    </row>
    <row r="174" spans="1:7" s="30" customFormat="1" x14ac:dyDescent="0.25">
      <c r="A174" s="11">
        <v>43916</v>
      </c>
      <c r="B174" s="9"/>
      <c r="C174" s="9" t="s">
        <v>240</v>
      </c>
      <c r="D174" s="21" t="s">
        <v>241</v>
      </c>
      <c r="E174" s="11">
        <v>43864</v>
      </c>
      <c r="F174" s="61">
        <v>480</v>
      </c>
      <c r="G174" s="9" t="s">
        <v>0</v>
      </c>
    </row>
    <row r="175" spans="1:7" s="30" customFormat="1" x14ac:dyDescent="0.25">
      <c r="A175" s="11">
        <v>44027</v>
      </c>
      <c r="B175" s="9"/>
      <c r="C175" s="9" t="s">
        <v>240</v>
      </c>
      <c r="D175" s="21" t="s">
        <v>298</v>
      </c>
      <c r="E175" s="11">
        <v>44022</v>
      </c>
      <c r="F175" s="61">
        <v>480</v>
      </c>
      <c r="G175" s="9" t="s">
        <v>0</v>
      </c>
    </row>
    <row r="176" spans="1:7" s="30" customFormat="1" x14ac:dyDescent="0.25">
      <c r="A176" s="11"/>
      <c r="B176" s="9"/>
      <c r="C176" s="9"/>
      <c r="D176" s="21"/>
      <c r="E176" s="11"/>
      <c r="F176" s="61"/>
      <c r="G176" s="9"/>
    </row>
    <row r="177" spans="1:8" s="30" customFormat="1" x14ac:dyDescent="0.25">
      <c r="A177" s="11"/>
      <c r="B177" s="9"/>
      <c r="C177" s="9"/>
      <c r="D177" s="9"/>
      <c r="E177" s="11"/>
      <c r="F177" s="25"/>
      <c r="G177" s="9"/>
    </row>
    <row r="178" spans="1:8" s="30" customFormat="1" x14ac:dyDescent="0.25">
      <c r="A178" s="14"/>
      <c r="B178" s="14"/>
      <c r="C178" s="83" t="s">
        <v>143</v>
      </c>
      <c r="D178" s="14"/>
      <c r="E178" s="14"/>
      <c r="F178" s="29">
        <f>SUM(F179:F179)</f>
        <v>15</v>
      </c>
      <c r="G178" s="14"/>
    </row>
    <row r="179" spans="1:8" s="30" customFormat="1" x14ac:dyDescent="0.25">
      <c r="A179" s="11">
        <v>43735</v>
      </c>
      <c r="B179" s="9"/>
      <c r="C179" s="9" t="s">
        <v>55</v>
      </c>
      <c r="D179" s="21"/>
      <c r="E179" s="11"/>
      <c r="F179" s="61">
        <v>15</v>
      </c>
      <c r="G179" s="9" t="s">
        <v>0</v>
      </c>
    </row>
    <row r="180" spans="1:8" s="30" customFormat="1" x14ac:dyDescent="0.25">
      <c r="A180" s="11"/>
      <c r="B180" s="9"/>
      <c r="C180" s="9"/>
      <c r="D180" s="21"/>
      <c r="E180" s="11"/>
      <c r="F180" s="61"/>
      <c r="G180" s="9"/>
    </row>
    <row r="181" spans="1:8" s="30" customFormat="1" x14ac:dyDescent="0.25">
      <c r="A181" s="11"/>
      <c r="B181" s="9"/>
      <c r="C181" s="9"/>
      <c r="D181" s="21"/>
      <c r="E181" s="11"/>
      <c r="F181" s="25"/>
      <c r="G181" s="9"/>
    </row>
    <row r="182" spans="1:8" s="30" customFormat="1" x14ac:dyDescent="0.25">
      <c r="A182" s="14"/>
      <c r="B182" s="14"/>
      <c r="C182" s="74" t="s">
        <v>144</v>
      </c>
      <c r="D182" s="14"/>
      <c r="E182" s="14"/>
      <c r="F182" s="29">
        <f>SUM(F183:F184)</f>
        <v>499.83</v>
      </c>
      <c r="G182" s="14"/>
    </row>
    <row r="183" spans="1:8" s="30" customFormat="1" x14ac:dyDescent="0.25">
      <c r="A183" s="11"/>
      <c r="B183" s="9">
        <v>7</v>
      </c>
      <c r="C183" s="9" t="s">
        <v>50</v>
      </c>
      <c r="D183" s="9"/>
      <c r="E183" s="9"/>
      <c r="F183" s="61">
        <f>5*12+14+2*10+1.5+12+14+14+2</f>
        <v>137.5</v>
      </c>
      <c r="G183" s="9" t="s">
        <v>37</v>
      </c>
    </row>
    <row r="184" spans="1:8" s="30" customFormat="1" x14ac:dyDescent="0.25">
      <c r="A184" s="9"/>
      <c r="B184" s="9">
        <v>7</v>
      </c>
      <c r="C184" s="9" t="s">
        <v>50</v>
      </c>
      <c r="D184" s="9"/>
      <c r="E184" s="9"/>
      <c r="F184" s="61">
        <f>112.4+12+12+4+12+8+8.65+4+12+4+12+28+24+8+1.28+100</f>
        <v>362.33</v>
      </c>
      <c r="G184" s="9" t="s">
        <v>0</v>
      </c>
    </row>
    <row r="185" spans="1:8" s="30" customFormat="1" x14ac:dyDescent="0.25">
      <c r="A185" s="11"/>
      <c r="B185" s="9"/>
      <c r="C185" s="9"/>
      <c r="D185" s="21"/>
      <c r="E185" s="11"/>
      <c r="F185" s="61"/>
      <c r="G185" s="9"/>
    </row>
    <row r="186" spans="1:8" s="30" customFormat="1" x14ac:dyDescent="0.25">
      <c r="A186" s="9"/>
      <c r="B186" s="9"/>
      <c r="C186" s="9"/>
      <c r="D186" s="9"/>
      <c r="E186" s="9"/>
      <c r="F186" s="25"/>
      <c r="G186" s="9"/>
    </row>
    <row r="187" spans="1:8" s="30" customFormat="1" x14ac:dyDescent="0.25">
      <c r="A187" s="14"/>
      <c r="B187" s="14"/>
      <c r="C187" s="10" t="s">
        <v>36</v>
      </c>
      <c r="D187" s="14"/>
      <c r="E187" s="14"/>
      <c r="F187" s="29">
        <f>SUM(F188:F191)</f>
        <v>3555</v>
      </c>
      <c r="G187" s="14"/>
    </row>
    <row r="188" spans="1:8" s="30" customFormat="1" x14ac:dyDescent="0.25">
      <c r="A188" s="40">
        <v>43698</v>
      </c>
      <c r="B188" s="9"/>
      <c r="C188" s="53" t="s">
        <v>51</v>
      </c>
      <c r="D188" s="9"/>
      <c r="E188" s="9"/>
      <c r="F188" s="45">
        <v>100</v>
      </c>
      <c r="G188" s="53" t="s">
        <v>0</v>
      </c>
    </row>
    <row r="189" spans="1:8" s="30" customFormat="1" x14ac:dyDescent="0.25">
      <c r="A189" s="11">
        <v>43787</v>
      </c>
      <c r="B189" s="9"/>
      <c r="C189" s="53" t="s">
        <v>51</v>
      </c>
      <c r="D189" s="9"/>
      <c r="E189" s="9"/>
      <c r="F189" s="45">
        <v>1295</v>
      </c>
      <c r="G189" s="53" t="s">
        <v>0</v>
      </c>
    </row>
    <row r="190" spans="1:8" s="30" customFormat="1" x14ac:dyDescent="0.25">
      <c r="A190" s="11">
        <v>43798</v>
      </c>
      <c r="B190" s="9"/>
      <c r="C190" s="53" t="s">
        <v>51</v>
      </c>
      <c r="D190" s="9"/>
      <c r="E190" s="9"/>
      <c r="F190" s="45">
        <v>610</v>
      </c>
      <c r="G190" s="53" t="s">
        <v>0</v>
      </c>
      <c r="H190" s="38"/>
    </row>
    <row r="191" spans="1:8" s="30" customFormat="1" x14ac:dyDescent="0.25">
      <c r="A191" s="11">
        <v>43937</v>
      </c>
      <c r="B191" s="9"/>
      <c r="C191" s="53" t="s">
        <v>51</v>
      </c>
      <c r="D191" s="9"/>
      <c r="E191" s="9"/>
      <c r="F191" s="45">
        <v>1550</v>
      </c>
      <c r="G191" s="53" t="s">
        <v>0</v>
      </c>
      <c r="H191" s="38">
        <f>F5+F17+F25+F43+F62+F70+F75+F81+F92+F104+F109+F116+F129+F133+F145+F154+F164+F169+F173+F178+F182+F187</f>
        <v>57774.950000000004</v>
      </c>
    </row>
    <row r="192" spans="1:8" s="30" customFormat="1" x14ac:dyDescent="0.25">
      <c r="A192" s="34"/>
      <c r="B192" s="55"/>
      <c r="C192" s="37"/>
      <c r="D192" s="55"/>
      <c r="E192" s="55"/>
      <c r="F192" s="90"/>
      <c r="G192" s="37"/>
      <c r="H192" s="38"/>
    </row>
    <row r="193" spans="1:8" s="30" customFormat="1" x14ac:dyDescent="0.25">
      <c r="A193" s="34"/>
      <c r="B193" s="55"/>
      <c r="C193" s="37"/>
      <c r="D193" s="55"/>
      <c r="E193" s="55"/>
      <c r="F193" s="90"/>
      <c r="G193" s="37"/>
      <c r="H193" s="38"/>
    </row>
    <row r="194" spans="1:8" x14ac:dyDescent="0.25">
      <c r="G194" s="30" t="s">
        <v>38</v>
      </c>
      <c r="H194" s="32"/>
    </row>
    <row r="195" spans="1:8" x14ac:dyDescent="0.25">
      <c r="F195" s="32">
        <f>F5-F11+F18+F19+F26+F27+F28+F29+F44+F45+F46+F47+F48+F50+F51+F52+F53+F63+F64+F70+F75+F104+F109+F123+F124+F125+F134+F135+F136+F137+F146+F170+F174+F178+F184+F187+F49+F126+F81-F89+F175+F92</f>
        <v>52706.239999999998</v>
      </c>
      <c r="G195" s="37" t="s">
        <v>0</v>
      </c>
      <c r="H195" s="32"/>
    </row>
    <row r="196" spans="1:8" x14ac:dyDescent="0.25">
      <c r="F196" s="32">
        <f>F54+F183</f>
        <v>392.5</v>
      </c>
      <c r="G196" s="37" t="s">
        <v>37</v>
      </c>
      <c r="H196" s="32"/>
    </row>
    <row r="197" spans="1:8" x14ac:dyDescent="0.25">
      <c r="F197" s="32">
        <f>F11+F20+F21+F22+F55+F56+F57+F58+F59+F65+F66+F67+F117+F118+F119+F120+F121+F122+F130+F147+F148+F149+F150+F30+F31+F32+F138+F139+F140+F141+F142+F155+F89+F164+F151</f>
        <v>4676.21</v>
      </c>
      <c r="G197" s="37" t="s">
        <v>40</v>
      </c>
      <c r="H197" s="32">
        <f>H191-F198</f>
        <v>0</v>
      </c>
    </row>
    <row r="198" spans="1:8" x14ac:dyDescent="0.25">
      <c r="F198" s="38">
        <f>SUM(F195:F197)</f>
        <v>57774.95</v>
      </c>
      <c r="G198" s="30" t="s">
        <v>309</v>
      </c>
      <c r="H198" s="32"/>
    </row>
    <row r="199" spans="1:8" x14ac:dyDescent="0.25">
      <c r="F199" s="32">
        <f>F198-F187</f>
        <v>54219.95</v>
      </c>
      <c r="G199" s="30" t="s">
        <v>310</v>
      </c>
    </row>
    <row r="200" spans="1:8" x14ac:dyDescent="0.25">
      <c r="F200" s="32"/>
    </row>
    <row r="201" spans="1:8" x14ac:dyDescent="0.25">
      <c r="F201" s="32"/>
      <c r="G201" s="32"/>
    </row>
  </sheetData>
  <dataConsolidate/>
  <mergeCells count="8">
    <mergeCell ref="C169:E169"/>
    <mergeCell ref="C62:D62"/>
    <mergeCell ref="C70:E70"/>
    <mergeCell ref="C75:E75"/>
    <mergeCell ref="C81:E81"/>
    <mergeCell ref="C116:E116"/>
    <mergeCell ref="C129:E129"/>
    <mergeCell ref="C133:E133"/>
  </mergeCells>
  <pageMargins left="0" right="0" top="0" bottom="0" header="0.31496062992125984" footer="0.31496062992125984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4"/>
  <sheetViews>
    <sheetView zoomScaleNormal="100" workbookViewId="0">
      <selection activeCell="C3" sqref="C3"/>
    </sheetView>
  </sheetViews>
  <sheetFormatPr defaultRowHeight="15" x14ac:dyDescent="0.25"/>
  <cols>
    <col min="1" max="1" width="29" customWidth="1"/>
    <col min="2" max="2" width="13" customWidth="1"/>
    <col min="3" max="3" width="27.42578125" customWidth="1"/>
    <col min="4" max="4" width="16.42578125" customWidth="1"/>
    <col min="5" max="5" width="12.5703125" bestFit="1" customWidth="1"/>
  </cols>
  <sheetData>
    <row r="1" spans="1:5" x14ac:dyDescent="0.25">
      <c r="A1" s="6"/>
      <c r="B1" s="6"/>
      <c r="C1" s="6"/>
      <c r="D1" s="6"/>
    </row>
    <row r="2" spans="1:5" x14ac:dyDescent="0.25">
      <c r="A2" s="6"/>
      <c r="B2" s="6"/>
      <c r="C2" s="7" t="s">
        <v>311</v>
      </c>
      <c r="D2" s="39">
        <v>0</v>
      </c>
      <c r="E2" s="32"/>
    </row>
    <row r="3" spans="1:5" x14ac:dyDescent="0.25">
      <c r="A3" s="7" t="s">
        <v>24</v>
      </c>
      <c r="B3" s="6"/>
      <c r="C3" s="7" t="s">
        <v>301</v>
      </c>
      <c r="D3" s="38">
        <f>D2+D19-RAZHOD!F197+D8</f>
        <v>329.78999999999996</v>
      </c>
      <c r="E3" s="30"/>
    </row>
    <row r="4" spans="1:5" x14ac:dyDescent="0.25">
      <c r="A4" s="6"/>
      <c r="B4" s="6"/>
      <c r="C4" s="6"/>
      <c r="D4" s="6"/>
    </row>
    <row r="5" spans="1:5" x14ac:dyDescent="0.25">
      <c r="A5" s="7" t="s">
        <v>1</v>
      </c>
      <c r="B5" s="6"/>
      <c r="C5" s="6"/>
      <c r="D5" s="6"/>
    </row>
    <row r="6" spans="1:5" x14ac:dyDescent="0.25">
      <c r="A6" s="6"/>
      <c r="B6" s="6"/>
      <c r="C6" s="6"/>
      <c r="D6" s="6"/>
    </row>
    <row r="7" spans="1:5" x14ac:dyDescent="0.25">
      <c r="A7" s="9" t="s">
        <v>2</v>
      </c>
      <c r="B7" s="9" t="s">
        <v>3</v>
      </c>
      <c r="C7" s="9" t="s">
        <v>6</v>
      </c>
      <c r="D7" s="9" t="s">
        <v>4</v>
      </c>
    </row>
    <row r="8" spans="1:5" x14ac:dyDescent="0.25">
      <c r="A8" s="10" t="s">
        <v>5</v>
      </c>
      <c r="B8" s="10"/>
      <c r="C8" s="10"/>
      <c r="D8" s="8">
        <f>SUM(D9:D10)</f>
        <v>950</v>
      </c>
    </row>
    <row r="9" spans="1:5" s="30" customFormat="1" x14ac:dyDescent="0.25">
      <c r="A9" s="46" t="s">
        <v>217</v>
      </c>
      <c r="B9" s="48">
        <v>43716</v>
      </c>
      <c r="C9" s="46" t="s">
        <v>218</v>
      </c>
      <c r="D9" s="80">
        <v>375</v>
      </c>
    </row>
    <row r="10" spans="1:5" s="30" customFormat="1" x14ac:dyDescent="0.25">
      <c r="A10" s="46" t="s">
        <v>217</v>
      </c>
      <c r="B10" s="48">
        <v>43716</v>
      </c>
      <c r="C10" s="46" t="s">
        <v>219</v>
      </c>
      <c r="D10" s="80">
        <v>575</v>
      </c>
    </row>
    <row r="11" spans="1:5" s="30" customFormat="1" x14ac:dyDescent="0.25">
      <c r="C11" s="46"/>
      <c r="D11" s="80"/>
    </row>
    <row r="12" spans="1:5" x14ac:dyDescent="0.25">
      <c r="A12" s="2"/>
      <c r="B12" s="11"/>
      <c r="C12" s="3"/>
      <c r="D12" s="4"/>
    </row>
    <row r="13" spans="1:5" s="30" customFormat="1" x14ac:dyDescent="0.25">
      <c r="A13" s="33"/>
      <c r="B13" s="34"/>
      <c r="C13" s="35"/>
      <c r="D13" s="36"/>
    </row>
    <row r="14" spans="1:5" s="30" customFormat="1" x14ac:dyDescent="0.25">
      <c r="A14" s="33"/>
      <c r="B14" s="34"/>
      <c r="C14" s="35"/>
      <c r="D14" s="36"/>
    </row>
    <row r="15" spans="1:5" s="30" customFormat="1" x14ac:dyDescent="0.25">
      <c r="A15" s="10" t="s">
        <v>25</v>
      </c>
      <c r="B15" s="10"/>
      <c r="C15" s="10"/>
      <c r="D15" s="8">
        <f>SUM(D16)</f>
        <v>0</v>
      </c>
    </row>
    <row r="16" spans="1:5" x14ac:dyDescent="0.25">
      <c r="A16" s="9"/>
      <c r="B16" s="11"/>
      <c r="C16" s="9"/>
      <c r="D16" s="9"/>
    </row>
    <row r="17" spans="1:4" s="30" customFormat="1" x14ac:dyDescent="0.25"/>
    <row r="18" spans="1:4" s="30" customFormat="1" x14ac:dyDescent="0.25"/>
    <row r="19" spans="1:4" s="30" customFormat="1" x14ac:dyDescent="0.25">
      <c r="A19" s="10" t="s">
        <v>16</v>
      </c>
      <c r="B19" s="10"/>
      <c r="C19" s="10"/>
      <c r="D19" s="8">
        <f>SUM(D20:D25)</f>
        <v>4056</v>
      </c>
    </row>
    <row r="20" spans="1:4" s="30" customFormat="1" x14ac:dyDescent="0.25">
      <c r="A20" s="53" t="s">
        <v>51</v>
      </c>
      <c r="B20" s="11">
        <v>43787</v>
      </c>
      <c r="C20" s="53" t="s">
        <v>0</v>
      </c>
      <c r="D20" s="45">
        <v>1295</v>
      </c>
    </row>
    <row r="21" spans="1:4" s="30" customFormat="1" x14ac:dyDescent="0.25">
      <c r="A21" s="53" t="s">
        <v>51</v>
      </c>
      <c r="B21" s="11">
        <v>43798</v>
      </c>
      <c r="C21" s="53" t="s">
        <v>0</v>
      </c>
      <c r="D21" s="45">
        <v>610</v>
      </c>
    </row>
    <row r="22" spans="1:4" s="30" customFormat="1" x14ac:dyDescent="0.25">
      <c r="A22" s="53" t="s">
        <v>220</v>
      </c>
      <c r="B22" s="54">
        <v>43716</v>
      </c>
      <c r="C22" s="53" t="s">
        <v>40</v>
      </c>
      <c r="D22" s="58">
        <v>250</v>
      </c>
    </row>
    <row r="23" spans="1:4" s="30" customFormat="1" x14ac:dyDescent="0.25">
      <c r="A23" s="53" t="s">
        <v>215</v>
      </c>
      <c r="B23" s="54">
        <v>43716</v>
      </c>
      <c r="C23" s="53" t="s">
        <v>40</v>
      </c>
      <c r="D23" s="58">
        <v>4</v>
      </c>
    </row>
    <row r="24" spans="1:4" s="30" customFormat="1" x14ac:dyDescent="0.25">
      <c r="A24" s="75" t="s">
        <v>51</v>
      </c>
      <c r="B24" s="34">
        <v>43937</v>
      </c>
      <c r="C24" s="53" t="s">
        <v>0</v>
      </c>
      <c r="D24" s="45">
        <v>1550</v>
      </c>
    </row>
    <row r="25" spans="1:4" s="30" customFormat="1" x14ac:dyDescent="0.25">
      <c r="A25" s="15" t="s">
        <v>280</v>
      </c>
      <c r="B25" s="48">
        <v>43984</v>
      </c>
      <c r="C25" s="53" t="s">
        <v>40</v>
      </c>
      <c r="D25" s="58">
        <v>347</v>
      </c>
    </row>
    <row r="26" spans="1:4" s="30" customFormat="1" x14ac:dyDescent="0.25">
      <c r="A26" s="49"/>
      <c r="B26" s="49"/>
      <c r="C26" s="49"/>
      <c r="D26" s="50"/>
    </row>
    <row r="27" spans="1:4" s="30" customFormat="1" x14ac:dyDescent="0.25">
      <c r="A27" s="49"/>
      <c r="B27" s="49"/>
      <c r="C27" s="49"/>
      <c r="D27" s="50"/>
    </row>
    <row r="28" spans="1:4" s="30" customFormat="1" x14ac:dyDescent="0.25">
      <c r="A28" s="49"/>
      <c r="B28" s="49"/>
      <c r="C28" s="49"/>
      <c r="D28" s="50"/>
    </row>
    <row r="29" spans="1:4" s="30" customFormat="1" x14ac:dyDescent="0.25">
      <c r="A29" s="49"/>
      <c r="B29" s="49"/>
      <c r="C29" s="49"/>
      <c r="D29" s="50"/>
    </row>
    <row r="30" spans="1:4" s="30" customFormat="1" x14ac:dyDescent="0.25">
      <c r="A30" s="49"/>
      <c r="B30" s="49"/>
      <c r="C30" s="49"/>
      <c r="D30" s="50"/>
    </row>
    <row r="31" spans="1:4" s="30" customFormat="1" x14ac:dyDescent="0.25">
      <c r="A31" s="49"/>
      <c r="B31" s="49"/>
      <c r="C31" s="49"/>
      <c r="D31" s="50"/>
    </row>
    <row r="32" spans="1:4" s="30" customFormat="1" x14ac:dyDescent="0.25">
      <c r="A32" s="49"/>
      <c r="B32" s="49"/>
      <c r="C32" s="49"/>
      <c r="D32" s="50"/>
    </row>
    <row r="33" spans="1:4" s="30" customFormat="1" x14ac:dyDescent="0.25">
      <c r="A33" s="49"/>
      <c r="B33" s="49"/>
      <c r="C33" s="49"/>
      <c r="D33" s="50"/>
    </row>
    <row r="34" spans="1:4" s="30" customFormat="1" x14ac:dyDescent="0.25">
      <c r="A34" s="49"/>
      <c r="B34" s="49"/>
      <c r="C34" s="49"/>
      <c r="D34" s="50"/>
    </row>
    <row r="35" spans="1:4" s="30" customFormat="1" x14ac:dyDescent="0.25">
      <c r="A35" s="49"/>
      <c r="B35" s="49"/>
      <c r="C35" s="49"/>
      <c r="D35" s="50"/>
    </row>
    <row r="36" spans="1:4" s="30" customFormat="1" x14ac:dyDescent="0.25">
      <c r="A36" s="49"/>
      <c r="B36" s="49"/>
      <c r="C36" s="49"/>
      <c r="D36" s="50"/>
    </row>
    <row r="37" spans="1:4" s="30" customFormat="1" x14ac:dyDescent="0.25">
      <c r="A37" s="49"/>
      <c r="B37" s="49"/>
      <c r="C37" s="49"/>
      <c r="D37" s="50"/>
    </row>
    <row r="38" spans="1:4" s="30" customFormat="1" x14ac:dyDescent="0.25">
      <c r="A38" s="49"/>
      <c r="B38" s="49"/>
      <c r="C38" s="49"/>
      <c r="D38" s="50"/>
    </row>
    <row r="39" spans="1:4" s="30" customFormat="1" x14ac:dyDescent="0.25">
      <c r="A39" s="49"/>
      <c r="B39" s="49"/>
      <c r="C39" s="49"/>
      <c r="D39" s="50"/>
    </row>
    <row r="40" spans="1:4" s="30" customFormat="1" x14ac:dyDescent="0.25">
      <c r="A40" s="49"/>
      <c r="B40" s="49"/>
      <c r="C40" s="49"/>
      <c r="D40" s="50"/>
    </row>
    <row r="41" spans="1:4" s="30" customFormat="1" x14ac:dyDescent="0.25">
      <c r="A41" s="49"/>
      <c r="B41" s="49"/>
      <c r="C41" s="49"/>
      <c r="D41" s="50"/>
    </row>
    <row r="42" spans="1:4" s="30" customFormat="1" x14ac:dyDescent="0.25">
      <c r="A42" s="49"/>
      <c r="B42" s="49"/>
      <c r="C42" s="49"/>
      <c r="D42" s="50"/>
    </row>
    <row r="43" spans="1:4" s="30" customFormat="1" x14ac:dyDescent="0.25">
      <c r="A43" s="49"/>
      <c r="B43" s="49"/>
      <c r="C43" s="49"/>
      <c r="D43" s="50"/>
    </row>
    <row r="44" spans="1:4" s="30" customFormat="1" x14ac:dyDescent="0.25">
      <c r="A44" s="49"/>
      <c r="B44" s="49"/>
      <c r="C44" s="49"/>
      <c r="D44" s="50"/>
    </row>
    <row r="45" spans="1:4" s="30" customFormat="1" x14ac:dyDescent="0.25">
      <c r="A45" s="49"/>
      <c r="B45" s="49"/>
      <c r="C45" s="49"/>
      <c r="D45" s="50"/>
    </row>
    <row r="46" spans="1:4" s="30" customFormat="1" x14ac:dyDescent="0.25">
      <c r="A46" s="49"/>
      <c r="B46" s="49"/>
      <c r="C46" s="49"/>
      <c r="D46" s="50"/>
    </row>
    <row r="47" spans="1:4" s="30" customFormat="1" x14ac:dyDescent="0.25">
      <c r="A47" s="49"/>
      <c r="B47" s="49"/>
      <c r="C47" s="49"/>
      <c r="D47" s="50"/>
    </row>
    <row r="48" spans="1:4" s="30" customFormat="1" x14ac:dyDescent="0.25">
      <c r="A48" s="49"/>
      <c r="B48" s="49"/>
      <c r="C48" s="49"/>
      <c r="D48" s="50"/>
    </row>
    <row r="49" spans="1:4" s="30" customFormat="1" x14ac:dyDescent="0.25">
      <c r="A49" s="49"/>
      <c r="B49" s="49"/>
      <c r="C49" s="49"/>
      <c r="D49" s="50"/>
    </row>
    <row r="50" spans="1:4" s="30" customFormat="1" x14ac:dyDescent="0.25">
      <c r="A50" s="49"/>
      <c r="B50" s="49"/>
      <c r="C50" s="49"/>
      <c r="D50" s="50"/>
    </row>
    <row r="51" spans="1:4" s="30" customFormat="1" x14ac:dyDescent="0.25">
      <c r="A51" s="49"/>
      <c r="B51" s="49"/>
      <c r="C51" s="49"/>
      <c r="D51" s="50"/>
    </row>
    <row r="52" spans="1:4" s="30" customFormat="1" x14ac:dyDescent="0.25">
      <c r="A52" s="49"/>
      <c r="B52" s="49"/>
      <c r="C52" s="49"/>
      <c r="D52" s="50"/>
    </row>
    <row r="53" spans="1:4" s="30" customFormat="1" x14ac:dyDescent="0.25">
      <c r="A53" s="49"/>
      <c r="B53" s="49"/>
      <c r="C53" s="49"/>
      <c r="D53" s="50"/>
    </row>
    <row r="54" spans="1:4" s="30" customFormat="1" x14ac:dyDescent="0.25">
      <c r="A54" s="49"/>
      <c r="B54" s="49"/>
      <c r="C54" s="49"/>
      <c r="D54" s="50"/>
    </row>
    <row r="55" spans="1:4" s="30" customFormat="1" x14ac:dyDescent="0.25">
      <c r="A55" s="49"/>
      <c r="B55" s="49"/>
      <c r="C55" s="49"/>
      <c r="D55" s="50"/>
    </row>
    <row r="56" spans="1:4" s="30" customFormat="1" x14ac:dyDescent="0.25">
      <c r="A56" s="49"/>
      <c r="B56" s="49"/>
      <c r="C56" s="49"/>
      <c r="D56" s="50"/>
    </row>
    <row r="57" spans="1:4" s="30" customFormat="1" x14ac:dyDescent="0.25">
      <c r="A57" s="49"/>
      <c r="B57" s="49"/>
      <c r="C57" s="49"/>
      <c r="D57" s="50"/>
    </row>
    <row r="58" spans="1:4" s="30" customFormat="1" x14ac:dyDescent="0.25">
      <c r="A58" s="49"/>
      <c r="B58" s="49"/>
      <c r="C58" s="49"/>
      <c r="D58" s="50"/>
    </row>
    <row r="59" spans="1:4" s="30" customFormat="1" x14ac:dyDescent="0.25">
      <c r="A59" s="49"/>
      <c r="B59" s="49"/>
      <c r="C59" s="49"/>
      <c r="D59" s="50"/>
    </row>
    <row r="60" spans="1:4" s="30" customFormat="1" x14ac:dyDescent="0.25">
      <c r="A60" s="49"/>
      <c r="B60" s="49"/>
      <c r="C60" s="49"/>
      <c r="D60" s="50"/>
    </row>
    <row r="61" spans="1:4" s="30" customFormat="1" x14ac:dyDescent="0.25">
      <c r="A61" s="49"/>
      <c r="B61" s="49"/>
      <c r="C61" s="49"/>
      <c r="D61" s="50"/>
    </row>
    <row r="62" spans="1:4" s="30" customFormat="1" x14ac:dyDescent="0.25">
      <c r="A62" s="49"/>
      <c r="B62" s="49"/>
      <c r="C62" s="49"/>
      <c r="D62" s="50"/>
    </row>
    <row r="63" spans="1:4" s="30" customFormat="1" x14ac:dyDescent="0.25">
      <c r="A63" s="37"/>
    </row>
    <row r="64" spans="1:4" s="30" customFormat="1" x14ac:dyDescent="0.25"/>
    <row r="65" spans="1:4" s="30" customFormat="1" x14ac:dyDescent="0.25"/>
    <row r="67" spans="1:4" x14ac:dyDescent="0.25">
      <c r="A67" s="30"/>
      <c r="D67" s="32"/>
    </row>
    <row r="70" spans="1:4" x14ac:dyDescent="0.25">
      <c r="D70" s="32"/>
    </row>
    <row r="124" spans="1:7" x14ac:dyDescent="0.25">
      <c r="A124" s="62"/>
      <c r="C124" s="30"/>
      <c r="G124" s="30"/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BAKB</vt:lpstr>
      <vt:lpstr>UnKR</vt:lpstr>
      <vt:lpstr>RAZHOD</vt:lpstr>
      <vt:lpstr>Kasa</vt:lpstr>
      <vt:lpstr>Kasa!Print_Area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Aneliya Kaneva</cp:lastModifiedBy>
  <cp:lastPrinted>2020-09-10T08:37:26Z</cp:lastPrinted>
  <dcterms:created xsi:type="dcterms:W3CDTF">2017-05-14T12:16:50Z</dcterms:created>
  <dcterms:modified xsi:type="dcterms:W3CDTF">2020-09-23T12:00:59Z</dcterms:modified>
</cp:coreProperties>
</file>